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8770" windowHeight="7155" firstSheet="2" activeTab="2"/>
  </bookViews>
  <sheets>
    <sheet name="catalogo general" sheetId="2" state="hidden" r:id="rId1"/>
    <sheet name="generadores" sheetId="4" state="hidden" r:id="rId2"/>
    <sheet name="SSS-SO-INV-014-19" sheetId="6" r:id="rId3"/>
  </sheets>
  <definedNames>
    <definedName name="_xlnm.Print_Area" localSheetId="0">'catalogo general'!$A$1:$F$795</definedName>
    <definedName name="_xlnm.Print_Area" localSheetId="1">generadores!$A$1:$M$868</definedName>
    <definedName name="_xlnm.Print_Titles" localSheetId="0">'catalogo general'!$1:$12</definedName>
    <definedName name="_xlnm.Print_Titles" localSheetId="1">generadores!$1:$2</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0" i="6" l="1"/>
  <c r="E34" i="6"/>
  <c r="E33" i="6"/>
  <c r="E25" i="6"/>
  <c r="E23" i="6"/>
  <c r="F473" i="2" l="1"/>
  <c r="L395" i="4" l="1"/>
  <c r="L403" i="4"/>
  <c r="K407" i="4"/>
  <c r="K398" i="4"/>
  <c r="K397" i="4"/>
  <c r="K394" i="4"/>
  <c r="K393" i="4"/>
  <c r="K392" i="4"/>
  <c r="K391" i="4"/>
  <c r="K390" i="4"/>
  <c r="K389" i="4"/>
  <c r="K388" i="4"/>
  <c r="K387" i="4"/>
  <c r="K230" i="4"/>
  <c r="K229" i="4"/>
  <c r="K228" i="4"/>
  <c r="K227" i="4"/>
  <c r="K226" i="4"/>
  <c r="K225" i="4"/>
  <c r="K278" i="4"/>
  <c r="K277" i="4"/>
  <c r="K276" i="4"/>
  <c r="K275" i="4"/>
  <c r="K274" i="4"/>
  <c r="K273" i="4"/>
  <c r="L279" i="4" l="1"/>
  <c r="F273" i="4"/>
  <c r="B273" i="4"/>
  <c r="F256" i="2"/>
  <c r="K382" i="4"/>
  <c r="K381" i="4"/>
  <c r="K380" i="4"/>
  <c r="K379" i="4"/>
  <c r="K378" i="4"/>
  <c r="K377" i="4"/>
  <c r="K376" i="4"/>
  <c r="K375" i="4"/>
  <c r="K374" i="4"/>
  <c r="K373" i="4"/>
  <c r="K372" i="4"/>
  <c r="K371" i="4"/>
  <c r="K370" i="4"/>
  <c r="K369" i="4"/>
  <c r="K368" i="4"/>
  <c r="K367" i="4"/>
  <c r="K366" i="4"/>
  <c r="K365" i="4"/>
  <c r="K364" i="4"/>
  <c r="K363" i="4"/>
  <c r="K362" i="4"/>
  <c r="K358" i="4"/>
  <c r="K357" i="4"/>
  <c r="K356" i="4"/>
  <c r="K355" i="4"/>
  <c r="K354" i="4"/>
  <c r="K353" i="4"/>
  <c r="K352" i="4"/>
  <c r="K351" i="4"/>
  <c r="K350" i="4"/>
  <c r="K349" i="4"/>
  <c r="K346" i="4"/>
  <c r="K345" i="4"/>
  <c r="K344" i="4"/>
  <c r="K343" i="4"/>
  <c r="K342" i="4"/>
  <c r="K341" i="4"/>
  <c r="K340" i="4"/>
  <c r="K339" i="4"/>
  <c r="K338" i="4"/>
  <c r="K337" i="4"/>
  <c r="K336" i="4"/>
  <c r="K330" i="4"/>
  <c r="K329" i="4"/>
  <c r="L333" i="4" s="1"/>
  <c r="K323" i="4"/>
  <c r="L327" i="4" s="1"/>
  <c r="K317" i="4"/>
  <c r="K316" i="4"/>
  <c r="K309" i="4"/>
  <c r="K308" i="4"/>
  <c r="K302" i="4"/>
  <c r="K301" i="4"/>
  <c r="K288" i="4"/>
  <c r="L294" i="4" s="1"/>
  <c r="K296" i="4"/>
  <c r="L299" i="4" s="1"/>
  <c r="K282" i="4"/>
  <c r="L286" i="4" s="1"/>
  <c r="J269" i="4"/>
  <c r="G269" i="4"/>
  <c r="J268" i="4"/>
  <c r="G268" i="4"/>
  <c r="J267" i="4"/>
  <c r="G267" i="4"/>
  <c r="L384" i="4" l="1"/>
  <c r="L359" i="4"/>
  <c r="L347" i="4"/>
  <c r="L314" i="4"/>
  <c r="K268" i="4"/>
  <c r="L321" i="4"/>
  <c r="L306" i="4"/>
  <c r="K267" i="4"/>
  <c r="K269" i="4"/>
  <c r="K263" i="4"/>
  <c r="K262" i="4"/>
  <c r="K246" i="4"/>
  <c r="K245" i="4"/>
  <c r="K224" i="4"/>
  <c r="K223" i="4"/>
  <c r="K242" i="4"/>
  <c r="K241" i="4"/>
  <c r="K240" i="4"/>
  <c r="K7" i="4"/>
  <c r="K235" i="4"/>
  <c r="K234" i="4"/>
  <c r="K233" i="4"/>
  <c r="G209" i="4"/>
  <c r="K209" i="4" s="1"/>
  <c r="K217" i="4"/>
  <c r="K216" i="4"/>
  <c r="G207" i="4"/>
  <c r="K207" i="4" s="1"/>
  <c r="K215" i="4"/>
  <c r="K208" i="4"/>
  <c r="K199" i="4"/>
  <c r="L205" i="4" s="1"/>
  <c r="K192" i="4"/>
  <c r="K191" i="4"/>
  <c r="K184" i="4"/>
  <c r="K183" i="4"/>
  <c r="K109" i="4"/>
  <c r="K108" i="4"/>
  <c r="K107" i="4"/>
  <c r="K106" i="4"/>
  <c r="K104" i="4"/>
  <c r="K102" i="4"/>
  <c r="K103" i="4"/>
  <c r="K101" i="4"/>
  <c r="K94" i="4"/>
  <c r="K95" i="4"/>
  <c r="K96" i="4"/>
  <c r="K93" i="4"/>
  <c r="K85" i="4"/>
  <c r="K86" i="4"/>
  <c r="K87" i="4"/>
  <c r="K84" i="4"/>
  <c r="L231" i="4" l="1"/>
  <c r="L265" i="4"/>
  <c r="L260" i="4"/>
  <c r="L197" i="4"/>
  <c r="L243" i="4"/>
  <c r="L221" i="4"/>
  <c r="L238" i="4"/>
  <c r="L213" i="4"/>
  <c r="G270" i="4" s="1"/>
  <c r="K270" i="4" s="1"/>
  <c r="L271" i="4" s="1"/>
  <c r="L189" i="4"/>
  <c r="L99" i="4"/>
  <c r="K105" i="4" s="1"/>
  <c r="L91" i="4"/>
  <c r="K167" i="4"/>
  <c r="K166" i="4"/>
  <c r="K158" i="4"/>
  <c r="K157" i="4"/>
  <c r="K149" i="4"/>
  <c r="K148" i="4"/>
  <c r="B148" i="4"/>
  <c r="K141" i="4"/>
  <c r="K140" i="4"/>
  <c r="K133" i="4"/>
  <c r="K132" i="4"/>
  <c r="K125" i="4"/>
  <c r="K124" i="4"/>
  <c r="K116" i="4"/>
  <c r="K115" i="4"/>
  <c r="K38" i="4"/>
  <c r="K37" i="4"/>
  <c r="K36" i="4"/>
  <c r="F36" i="4"/>
  <c r="B36" i="4"/>
  <c r="K62" i="4"/>
  <c r="K63" i="4"/>
  <c r="K64" i="4"/>
  <c r="K65" i="4"/>
  <c r="K66" i="4"/>
  <c r="K67" i="4"/>
  <c r="K68" i="4"/>
  <c r="K69" i="4"/>
  <c r="K70" i="4"/>
  <c r="K71" i="4"/>
  <c r="K72" i="4"/>
  <c r="K73" i="4"/>
  <c r="K61" i="4"/>
  <c r="K56" i="4"/>
  <c r="K57" i="4"/>
  <c r="K58" i="4"/>
  <c r="K55" i="4"/>
  <c r="K54" i="4"/>
  <c r="K49" i="4"/>
  <c r="K48" i="4"/>
  <c r="F323" i="4"/>
  <c r="B323" i="4"/>
  <c r="F471" i="2"/>
  <c r="K43" i="4"/>
  <c r="K42" i="4"/>
  <c r="K22" i="4"/>
  <c r="K23" i="4"/>
  <c r="K24" i="4"/>
  <c r="K25" i="4"/>
  <c r="K26" i="4"/>
  <c r="K27" i="4"/>
  <c r="K28" i="4"/>
  <c r="K29" i="4"/>
  <c r="K30" i="4"/>
  <c r="K31" i="4"/>
  <c r="K32" i="4"/>
  <c r="K33" i="4"/>
  <c r="K21" i="4"/>
  <c r="B21" i="4"/>
  <c r="K17" i="4"/>
  <c r="K16" i="4"/>
  <c r="K15" i="4"/>
  <c r="B15" i="4"/>
  <c r="K11" i="4"/>
  <c r="F15" i="4"/>
  <c r="F21" i="4"/>
  <c r="B42" i="4"/>
  <c r="F42" i="4"/>
  <c r="B48" i="4"/>
  <c r="F48" i="4"/>
  <c r="B54" i="4"/>
  <c r="F54" i="4"/>
  <c r="B61" i="4"/>
  <c r="F61" i="4"/>
  <c r="K10" i="4"/>
  <c r="L155" i="4" l="1"/>
  <c r="J110" i="4" s="1"/>
  <c r="K110" i="4" s="1"/>
  <c r="L173" i="4"/>
  <c r="J112" i="4" s="1"/>
  <c r="K112" i="4" s="1"/>
  <c r="L138" i="4"/>
  <c r="J79" i="4" s="1"/>
  <c r="K79" i="4" s="1"/>
  <c r="L146" i="4"/>
  <c r="J80" i="4" s="1"/>
  <c r="K80" i="4" s="1"/>
  <c r="L46" i="4"/>
  <c r="L164" i="4"/>
  <c r="L39" i="4"/>
  <c r="L130" i="4"/>
  <c r="J78" i="4" s="1"/>
  <c r="K78" i="4" s="1"/>
  <c r="L122" i="4"/>
  <c r="J77" i="4" s="1"/>
  <c r="K77" i="4" s="1"/>
  <c r="L34" i="4"/>
  <c r="L74" i="4"/>
  <c r="L52" i="4"/>
  <c r="L59" i="4"/>
  <c r="L13" i="4"/>
  <c r="L19" i="4"/>
  <c r="K6" i="4"/>
  <c r="K5" i="4"/>
  <c r="F474" i="4"/>
  <c r="B474" i="4"/>
  <c r="F473" i="4"/>
  <c r="B473" i="4"/>
  <c r="F472" i="4"/>
  <c r="B472" i="4"/>
  <c r="B471" i="4"/>
  <c r="F470" i="4"/>
  <c r="B470" i="4"/>
  <c r="F469" i="4"/>
  <c r="B469" i="4"/>
  <c r="F468" i="4"/>
  <c r="B468" i="4"/>
  <c r="B467" i="4"/>
  <c r="F465" i="4"/>
  <c r="B465" i="4"/>
  <c r="F464" i="4"/>
  <c r="B464" i="4"/>
  <c r="B463" i="4"/>
  <c r="F462" i="4"/>
  <c r="B462" i="4"/>
  <c r="B461" i="4"/>
  <c r="F460" i="4"/>
  <c r="B460" i="4"/>
  <c r="F459" i="4"/>
  <c r="B459" i="4"/>
  <c r="F458" i="4"/>
  <c r="B458" i="4"/>
  <c r="B457" i="4"/>
  <c r="F456" i="4"/>
  <c r="B456" i="4"/>
  <c r="B455" i="4"/>
  <c r="F453" i="4"/>
  <c r="B453" i="4"/>
  <c r="F452" i="4"/>
  <c r="B452" i="4"/>
  <c r="B451" i="4"/>
  <c r="F450" i="4"/>
  <c r="B450" i="4"/>
  <c r="F449" i="4"/>
  <c r="B449" i="4"/>
  <c r="F448" i="4"/>
  <c r="B448" i="4"/>
  <c r="F447" i="4"/>
  <c r="B447" i="4"/>
  <c r="F446" i="4"/>
  <c r="B446" i="4"/>
  <c r="F445" i="4"/>
  <c r="B445" i="4"/>
  <c r="B444" i="4"/>
  <c r="F443" i="4"/>
  <c r="B443" i="4"/>
  <c r="B442" i="4"/>
  <c r="F441" i="4"/>
  <c r="B441" i="4"/>
  <c r="F440" i="4"/>
  <c r="B440" i="4"/>
  <c r="F439" i="4"/>
  <c r="B439" i="4"/>
  <c r="F438" i="4"/>
  <c r="B438" i="4"/>
  <c r="F437" i="4"/>
  <c r="B437" i="4"/>
  <c r="F436" i="4"/>
  <c r="B436" i="4"/>
  <c r="F435" i="4"/>
  <c r="B435" i="4"/>
  <c r="F434" i="4"/>
  <c r="B434" i="4"/>
  <c r="F433" i="4"/>
  <c r="B433" i="4"/>
  <c r="F432" i="4"/>
  <c r="B432" i="4"/>
  <c r="F431" i="4"/>
  <c r="B431" i="4"/>
  <c r="F430" i="4"/>
  <c r="B430" i="4"/>
  <c r="F429" i="4"/>
  <c r="B429" i="4"/>
  <c r="F428" i="4"/>
  <c r="B428" i="4"/>
  <c r="B427" i="4"/>
  <c r="F426" i="4"/>
  <c r="B426" i="4"/>
  <c r="F425" i="4"/>
  <c r="B425" i="4"/>
  <c r="F424" i="4"/>
  <c r="B424" i="4"/>
  <c r="F423" i="4"/>
  <c r="B423" i="4"/>
  <c r="F407" i="4"/>
  <c r="B407" i="4"/>
  <c r="B406" i="4"/>
  <c r="F397" i="4"/>
  <c r="B397" i="4"/>
  <c r="F387" i="4"/>
  <c r="B387" i="4"/>
  <c r="B386" i="4"/>
  <c r="F362" i="4"/>
  <c r="B362" i="4"/>
  <c r="B361" i="4"/>
  <c r="F349" i="4"/>
  <c r="B349" i="4"/>
  <c r="F336" i="4"/>
  <c r="B336" i="4"/>
  <c r="B335" i="4"/>
  <c r="F329" i="4"/>
  <c r="B329" i="4"/>
  <c r="F316" i="4"/>
  <c r="B316" i="4"/>
  <c r="F308" i="4"/>
  <c r="B308" i="4"/>
  <c r="F301" i="4"/>
  <c r="B301" i="4"/>
  <c r="F296" i="4"/>
  <c r="B296" i="4"/>
  <c r="F288" i="4"/>
  <c r="B288" i="4"/>
  <c r="F282" i="4"/>
  <c r="B282" i="4"/>
  <c r="B281" i="4"/>
  <c r="F267" i="4"/>
  <c r="B267" i="4"/>
  <c r="F262" i="4"/>
  <c r="B262" i="4"/>
  <c r="F245" i="4"/>
  <c r="B245" i="4"/>
  <c r="F240" i="4"/>
  <c r="B240" i="4"/>
  <c r="F233" i="4"/>
  <c r="B233" i="4"/>
  <c r="F223" i="4"/>
  <c r="B223" i="4"/>
  <c r="F215" i="4"/>
  <c r="B215" i="4"/>
  <c r="F207" i="4"/>
  <c r="B207" i="4"/>
  <c r="F199" i="4"/>
  <c r="B199" i="4"/>
  <c r="F191" i="4"/>
  <c r="B191" i="4"/>
  <c r="F183" i="4"/>
  <c r="B183" i="4"/>
  <c r="B182" i="4"/>
  <c r="F175" i="4"/>
  <c r="B175" i="4"/>
  <c r="F166" i="4"/>
  <c r="B166" i="4"/>
  <c r="F157" i="4"/>
  <c r="B157" i="4"/>
  <c r="F148" i="4"/>
  <c r="F140" i="4"/>
  <c r="B140" i="4"/>
  <c r="F132" i="4"/>
  <c r="B132" i="4"/>
  <c r="F124" i="4"/>
  <c r="B124" i="4"/>
  <c r="F115" i="4"/>
  <c r="B115" i="4"/>
  <c r="F101" i="4"/>
  <c r="B101" i="4"/>
  <c r="F93" i="4"/>
  <c r="B93" i="4"/>
  <c r="F84" i="4"/>
  <c r="B84" i="4"/>
  <c r="F77" i="4"/>
  <c r="B77" i="4"/>
  <c r="B76" i="4"/>
  <c r="F10" i="4"/>
  <c r="B10" i="4"/>
  <c r="F5" i="4"/>
  <c r="B5" i="4"/>
  <c r="B4" i="4"/>
  <c r="F678" i="2"/>
  <c r="F88" i="2"/>
  <c r="F87" i="2"/>
  <c r="F677" i="2"/>
  <c r="L8" i="4" l="1"/>
  <c r="J175" i="4"/>
  <c r="K175" i="4" s="1"/>
  <c r="L180" i="4" s="1"/>
  <c r="J111" i="4"/>
  <c r="K111" i="4" s="1"/>
  <c r="L113" i="4" s="1"/>
  <c r="L82" i="4"/>
  <c r="F472" i="2"/>
  <c r="F679" i="2"/>
  <c r="F675" i="2" l="1"/>
  <c r="F674" i="2" l="1"/>
  <c r="F470" i="2"/>
  <c r="F86" i="2"/>
  <c r="F85" i="2"/>
  <c r="F254" i="2"/>
  <c r="F253" i="2"/>
  <c r="F252" i="2" l="1"/>
  <c r="F251" i="2"/>
  <c r="F250" i="2"/>
  <c r="F249" i="2" l="1"/>
  <c r="F248" i="2"/>
  <c r="F247" i="2"/>
  <c r="F246" i="2"/>
  <c r="F245" i="2"/>
  <c r="F244" i="2"/>
  <c r="F243" i="2"/>
  <c r="F242" i="2"/>
  <c r="F241" i="2"/>
  <c r="F84" i="2" l="1"/>
  <c r="F468" i="2" l="1"/>
  <c r="F467" i="2"/>
  <c r="F466" i="2"/>
  <c r="F465" i="2"/>
  <c r="F469" i="2"/>
  <c r="F463" i="2"/>
  <c r="F462" i="2"/>
  <c r="F461" i="2"/>
  <c r="F336" i="2"/>
  <c r="F595" i="2" l="1"/>
  <c r="F255" i="2"/>
  <c r="F594" i="2"/>
  <c r="F454" i="2"/>
  <c r="F455" i="2"/>
  <c r="F460" i="2"/>
  <c r="F459" i="2"/>
  <c r="F464" i="2"/>
  <c r="F458" i="2"/>
  <c r="F457" i="2"/>
  <c r="F456" i="2"/>
  <c r="F453" i="2"/>
  <c r="F452" i="2"/>
  <c r="F451" i="2"/>
  <c r="F450" i="2"/>
  <c r="F449" i="2"/>
  <c r="F448" i="2"/>
  <c r="F426" i="2"/>
  <c r="F427" i="2"/>
  <c r="F428" i="2"/>
  <c r="F429" i="2"/>
  <c r="F430" i="2"/>
  <c r="F431" i="2"/>
  <c r="F432" i="2"/>
  <c r="F433" i="2"/>
  <c r="F434" i="2"/>
  <c r="F435" i="2"/>
  <c r="F436" i="2"/>
  <c r="F437" i="2"/>
  <c r="F438" i="2"/>
  <c r="F439" i="2"/>
  <c r="F440" i="2"/>
  <c r="F441" i="2"/>
  <c r="F442" i="2"/>
  <c r="F443" i="2"/>
  <c r="F444" i="2"/>
  <c r="F445" i="2"/>
  <c r="F446" i="2"/>
  <c r="F447" i="2"/>
  <c r="F425" i="2"/>
  <c r="F239" i="2"/>
  <c r="F240" i="2"/>
  <c r="F83" i="2"/>
  <c r="F634" i="2" l="1"/>
  <c r="F424" i="2" l="1"/>
  <c r="F335" i="2"/>
  <c r="F334" i="2"/>
  <c r="F566" i="2"/>
  <c r="F565" i="2"/>
  <c r="F572" i="2" l="1"/>
  <c r="F516" i="2"/>
  <c r="F515" i="2"/>
  <c r="F333" i="2" l="1"/>
  <c r="F332" i="2"/>
  <c r="F514" i="2"/>
  <c r="F564" i="2"/>
  <c r="F423" i="2"/>
  <c r="F422" i="2"/>
  <c r="F421" i="2"/>
  <c r="F121" i="2"/>
  <c r="F50" i="2"/>
  <c r="F89" i="2"/>
  <c r="F420" i="2" l="1"/>
  <c r="F82" i="2"/>
  <c r="F419" i="2"/>
  <c r="F418" i="2"/>
  <c r="F417" i="2"/>
  <c r="F416" i="2"/>
  <c r="F676" i="2"/>
  <c r="F673" i="2"/>
  <c r="F672" i="2"/>
  <c r="F415" i="2"/>
  <c r="F414" i="2"/>
  <c r="F413" i="2"/>
  <c r="F513" i="2" l="1"/>
  <c r="F331" i="2" l="1"/>
  <c r="F593" i="2"/>
  <c r="F635" i="2" l="1"/>
  <c r="F412" i="2" l="1"/>
  <c r="F81" i="2"/>
  <c r="F537" i="2" l="1"/>
  <c r="F80" i="2"/>
  <c r="F536" i="2"/>
  <c r="F410" i="2"/>
  <c r="F671" i="2"/>
  <c r="F409" i="2"/>
  <c r="F238" i="2" l="1"/>
  <c r="F328" i="2"/>
  <c r="F327" i="2"/>
  <c r="F237" i="2"/>
  <c r="F670" i="2" l="1"/>
  <c r="F79" i="2"/>
  <c r="F236" i="2"/>
  <c r="F633" i="2"/>
  <c r="F78" i="2" l="1"/>
  <c r="F669" i="2" l="1"/>
  <c r="F408" i="2"/>
  <c r="F407" i="2"/>
  <c r="F592" i="2"/>
  <c r="F77" i="2"/>
  <c r="F591" i="2"/>
  <c r="F326" i="2"/>
  <c r="F325" i="2"/>
  <c r="F632" i="2"/>
  <c r="F406" i="2"/>
  <c r="F739" i="2" l="1"/>
  <c r="F738" i="2"/>
  <c r="F737" i="2"/>
  <c r="F736" i="2"/>
  <c r="F735" i="2"/>
  <c r="F734" i="2"/>
  <c r="F733" i="2"/>
  <c r="F732" i="2"/>
  <c r="F731" i="2"/>
  <c r="F730" i="2"/>
  <c r="F729" i="2"/>
  <c r="F728" i="2"/>
  <c r="F727" i="2"/>
  <c r="F726" i="2"/>
  <c r="F725" i="2"/>
  <c r="F724" i="2"/>
  <c r="F723" i="2"/>
  <c r="F722" i="2"/>
  <c r="F721" i="2"/>
  <c r="F720" i="2"/>
  <c r="F719" i="2"/>
  <c r="F718" i="2"/>
  <c r="F717" i="2"/>
  <c r="F716" i="2"/>
  <c r="F715" i="2"/>
  <c r="F714" i="2"/>
  <c r="F710" i="2"/>
  <c r="F711" i="2" s="1"/>
  <c r="F706" i="2"/>
  <c r="F707" i="2" s="1"/>
  <c r="F666" i="2"/>
  <c r="F402" i="2"/>
  <c r="F400" i="2"/>
  <c r="F651" i="2"/>
  <c r="F631" i="2"/>
  <c r="F630" i="2"/>
  <c r="F629" i="2"/>
  <c r="F628" i="2"/>
  <c r="F627" i="2"/>
  <c r="F626" i="2"/>
  <c r="F623" i="2"/>
  <c r="F618" i="2"/>
  <c r="F617" i="2"/>
  <c r="F616" i="2"/>
  <c r="F614" i="2"/>
  <c r="F612" i="2"/>
  <c r="F611" i="2"/>
  <c r="F610" i="2"/>
  <c r="F606" i="2"/>
  <c r="F605" i="2"/>
  <c r="F604" i="2"/>
  <c r="F603" i="2"/>
  <c r="F602" i="2"/>
  <c r="F601" i="2"/>
  <c r="F600" i="2"/>
  <c r="F599" i="2"/>
  <c r="F590" i="2"/>
  <c r="F588" i="2"/>
  <c r="F587" i="2"/>
  <c r="F586" i="2"/>
  <c r="F585" i="2"/>
  <c r="F584" i="2"/>
  <c r="F577" i="2"/>
  <c r="F563" i="2"/>
  <c r="F562" i="2"/>
  <c r="F561" i="2"/>
  <c r="F560" i="2"/>
  <c r="F559" i="2"/>
  <c r="F558" i="2"/>
  <c r="F552" i="2"/>
  <c r="F542" i="2"/>
  <c r="F541" i="2"/>
  <c r="F535" i="2"/>
  <c r="F534" i="2"/>
  <c r="F533" i="2"/>
  <c r="F532" i="2"/>
  <c r="F512" i="2"/>
  <c r="F511" i="2"/>
  <c r="F498" i="2"/>
  <c r="F497" i="2"/>
  <c r="F496" i="2"/>
  <c r="F495" i="2"/>
  <c r="F494" i="2"/>
  <c r="F493" i="2"/>
  <c r="F492" i="2"/>
  <c r="F491" i="2"/>
  <c r="F485" i="2"/>
  <c r="F484" i="2"/>
  <c r="F481" i="2"/>
  <c r="F480" i="2"/>
  <c r="F405" i="2"/>
  <c r="F404" i="2"/>
  <c r="F398" i="2"/>
  <c r="F397" i="2"/>
  <c r="F394" i="2"/>
  <c r="F392" i="2"/>
  <c r="F391" i="2"/>
  <c r="F390" i="2"/>
  <c r="F388" i="2"/>
  <c r="F387" i="2"/>
  <c r="F386" i="2"/>
  <c r="F370" i="2"/>
  <c r="F368" i="2"/>
  <c r="F365" i="2"/>
  <c r="F366" i="2"/>
  <c r="F361" i="2"/>
  <c r="F360" i="2"/>
  <c r="F359" i="2"/>
  <c r="F358" i="2"/>
  <c r="F353" i="2"/>
  <c r="F356" i="2"/>
  <c r="F342" i="2"/>
  <c r="F306" i="2"/>
  <c r="F321" i="2"/>
  <c r="F320" i="2"/>
  <c r="F316" i="2"/>
  <c r="F315" i="2"/>
  <c r="F324" i="2"/>
  <c r="F323" i="2"/>
  <c r="F322" i="2"/>
  <c r="F309" i="2"/>
  <c r="F305" i="2"/>
  <c r="F300" i="2"/>
  <c r="F313" i="2"/>
  <c r="F312" i="2"/>
  <c r="F297" i="2"/>
  <c r="F286" i="2"/>
  <c r="F278" i="2"/>
  <c r="F262" i="2"/>
  <c r="F260" i="2"/>
  <c r="F145" i="2"/>
  <c r="F144" i="2"/>
  <c r="F235" i="2"/>
  <c r="F234" i="2"/>
  <c r="F233" i="2"/>
  <c r="F232" i="2"/>
  <c r="F231" i="2"/>
  <c r="F224" i="2"/>
  <c r="F219" i="2"/>
  <c r="F214" i="2"/>
  <c r="F207" i="2"/>
  <c r="F203" i="2"/>
  <c r="F200" i="2"/>
  <c r="F199" i="2"/>
  <c r="F184" i="2"/>
  <c r="F181" i="2"/>
  <c r="F164" i="2"/>
  <c r="F160" i="2"/>
  <c r="F158" i="2"/>
  <c r="F156" i="2"/>
  <c r="F152" i="2"/>
  <c r="F149" i="2"/>
  <c r="F147" i="2"/>
  <c r="F140" i="2"/>
  <c r="F139" i="2"/>
  <c r="F136" i="2"/>
  <c r="F135" i="2"/>
  <c r="F134" i="2"/>
  <c r="F119" i="2"/>
  <c r="F113" i="2"/>
  <c r="F111" i="2"/>
  <c r="F110" i="2"/>
  <c r="F107" i="2"/>
  <c r="F104" i="2"/>
  <c r="F101" i="2"/>
  <c r="F100" i="2"/>
  <c r="F93" i="2"/>
  <c r="F74" i="2"/>
  <c r="F73" i="2"/>
  <c r="F72" i="2"/>
  <c r="F65" i="2"/>
  <c r="F63" i="2"/>
  <c r="F62" i="2"/>
  <c r="F61" i="2"/>
  <c r="F60" i="2"/>
  <c r="F59" i="2"/>
  <c r="F58" i="2"/>
  <c r="F57" i="2"/>
  <c r="F56" i="2"/>
  <c r="F55" i="2"/>
  <c r="F54" i="2"/>
  <c r="F53" i="2"/>
  <c r="F52" i="2"/>
  <c r="F51" i="2"/>
  <c r="F49" i="2"/>
  <c r="F48" i="2"/>
  <c r="F47" i="2"/>
  <c r="F46" i="2"/>
  <c r="F45" i="2"/>
  <c r="F43" i="2"/>
  <c r="F42" i="2"/>
  <c r="F41" i="2"/>
  <c r="F38" i="2"/>
  <c r="F37" i="2"/>
  <c r="F36" i="2"/>
  <c r="F35" i="2"/>
  <c r="F34" i="2"/>
  <c r="F33" i="2"/>
  <c r="F32" i="2"/>
  <c r="F31" i="2"/>
  <c r="F30" i="2"/>
  <c r="F29" i="2"/>
  <c r="F28" i="2"/>
  <c r="F27" i="2"/>
  <c r="F26" i="2"/>
  <c r="F25" i="2"/>
  <c r="F24" i="2"/>
  <c r="F23" i="2"/>
  <c r="F22" i="2"/>
  <c r="F21" i="2"/>
  <c r="F20" i="2"/>
  <c r="F19" i="2"/>
  <c r="F18" i="2"/>
  <c r="F17" i="2"/>
  <c r="F16" i="2"/>
  <c r="F14" i="2"/>
  <c r="F740" i="2" l="1"/>
  <c r="F702" i="2"/>
  <c r="F703" i="2" s="1"/>
  <c r="F698" i="2"/>
  <c r="F699" i="2" s="1"/>
  <c r="F694" i="2"/>
  <c r="F693" i="2"/>
  <c r="F692" i="2"/>
  <c r="F691" i="2"/>
  <c r="F690" i="2"/>
  <c r="F689" i="2"/>
  <c r="F688" i="2"/>
  <c r="F687" i="2"/>
  <c r="F686" i="2"/>
  <c r="F685" i="2"/>
  <c r="F684" i="2"/>
  <c r="F683" i="2"/>
  <c r="F668" i="2"/>
  <c r="F667" i="2"/>
  <c r="F665" i="2"/>
  <c r="F664" i="2"/>
  <c r="F663" i="2"/>
  <c r="F662" i="2"/>
  <c r="F661" i="2"/>
  <c r="F660" i="2"/>
  <c r="F659" i="2"/>
  <c r="F658" i="2"/>
  <c r="F657" i="2"/>
  <c r="F656" i="2"/>
  <c r="F655" i="2"/>
  <c r="F654" i="2"/>
  <c r="F653" i="2"/>
  <c r="F652" i="2"/>
  <c r="F647" i="2"/>
  <c r="F646" i="2"/>
  <c r="F645" i="2"/>
  <c r="F644" i="2"/>
  <c r="F643" i="2"/>
  <c r="F642" i="2"/>
  <c r="F641" i="2"/>
  <c r="F640" i="2"/>
  <c r="F639" i="2"/>
  <c r="F638" i="2"/>
  <c r="F625" i="2"/>
  <c r="F624" i="2"/>
  <c r="F622" i="2"/>
  <c r="F621" i="2"/>
  <c r="F620" i="2"/>
  <c r="F619" i="2"/>
  <c r="F615" i="2"/>
  <c r="F613" i="2"/>
  <c r="F609" i="2"/>
  <c r="F608" i="2"/>
  <c r="F607" i="2"/>
  <c r="F589" i="2"/>
  <c r="F583" i="2"/>
  <c r="F582" i="2"/>
  <c r="F581" i="2"/>
  <c r="F580" i="2"/>
  <c r="F579" i="2"/>
  <c r="F578" i="2"/>
  <c r="F576" i="2"/>
  <c r="F575" i="2"/>
  <c r="F574" i="2"/>
  <c r="F573" i="2"/>
  <c r="F571" i="2"/>
  <c r="F570" i="2"/>
  <c r="F557" i="2"/>
  <c r="F556" i="2"/>
  <c r="F555" i="2"/>
  <c r="F554" i="2"/>
  <c r="F553" i="2"/>
  <c r="F551" i="2"/>
  <c r="F550" i="2"/>
  <c r="F549" i="2"/>
  <c r="F548" i="2"/>
  <c r="F547" i="2"/>
  <c r="F546" i="2"/>
  <c r="F545" i="2"/>
  <c r="F544" i="2"/>
  <c r="F543" i="2"/>
  <c r="F531" i="2"/>
  <c r="F530" i="2"/>
  <c r="F529" i="2"/>
  <c r="F528" i="2"/>
  <c r="F527" i="2"/>
  <c r="F526" i="2"/>
  <c r="F525" i="2"/>
  <c r="F524" i="2"/>
  <c r="F523" i="2"/>
  <c r="F522" i="2"/>
  <c r="F521" i="2"/>
  <c r="F520" i="2"/>
  <c r="F510" i="2"/>
  <c r="F509" i="2"/>
  <c r="F508" i="2"/>
  <c r="F507" i="2"/>
  <c r="F506" i="2"/>
  <c r="F505" i="2"/>
  <c r="F504" i="2"/>
  <c r="F503" i="2"/>
  <c r="F502" i="2"/>
  <c r="F501" i="2"/>
  <c r="F500" i="2"/>
  <c r="F499" i="2"/>
  <c r="F490" i="2"/>
  <c r="F489" i="2"/>
  <c r="F488" i="2"/>
  <c r="F487" i="2"/>
  <c r="F486" i="2"/>
  <c r="F483" i="2"/>
  <c r="F482" i="2"/>
  <c r="F479" i="2"/>
  <c r="F478" i="2"/>
  <c r="F477" i="2"/>
  <c r="F403" i="2"/>
  <c r="F401" i="2"/>
  <c r="F399" i="2"/>
  <c r="F396" i="2"/>
  <c r="F395" i="2"/>
  <c r="F393" i="2"/>
  <c r="F389" i="2"/>
  <c r="F385" i="2"/>
  <c r="F384" i="2"/>
  <c r="F383" i="2"/>
  <c r="F382" i="2"/>
  <c r="F381" i="2"/>
  <c r="F380" i="2"/>
  <c r="F379" i="2"/>
  <c r="F378" i="2"/>
  <c r="F377" i="2"/>
  <c r="F376" i="2"/>
  <c r="F375" i="2"/>
  <c r="F374" i="2"/>
  <c r="F373" i="2"/>
  <c r="F372" i="2"/>
  <c r="F371" i="2"/>
  <c r="F369" i="2"/>
  <c r="F367" i="2"/>
  <c r="F364" i="2"/>
  <c r="F363" i="2"/>
  <c r="F362" i="2"/>
  <c r="F357" i="2"/>
  <c r="F355" i="2"/>
  <c r="F354" i="2"/>
  <c r="F352" i="2"/>
  <c r="F351" i="2"/>
  <c r="F350" i="2"/>
  <c r="F349" i="2"/>
  <c r="F348" i="2"/>
  <c r="F347" i="2"/>
  <c r="F346" i="2"/>
  <c r="F345" i="2"/>
  <c r="F344" i="2"/>
  <c r="F343" i="2"/>
  <c r="F341" i="2"/>
  <c r="F340" i="2"/>
  <c r="F319" i="2"/>
  <c r="F318" i="2"/>
  <c r="F317" i="2"/>
  <c r="F314" i="2"/>
  <c r="F311" i="2"/>
  <c r="F310" i="2"/>
  <c r="F308" i="2"/>
  <c r="F307" i="2"/>
  <c r="F304" i="2"/>
  <c r="F303" i="2"/>
  <c r="F302" i="2"/>
  <c r="F301" i="2"/>
  <c r="F299" i="2"/>
  <c r="F298" i="2"/>
  <c r="F296" i="2"/>
  <c r="F295" i="2"/>
  <c r="F294" i="2"/>
  <c r="F293" i="2"/>
  <c r="F292" i="2"/>
  <c r="F291" i="2"/>
  <c r="F290" i="2"/>
  <c r="F289" i="2"/>
  <c r="F288" i="2"/>
  <c r="F287" i="2"/>
  <c r="F285" i="2"/>
  <c r="F284" i="2"/>
  <c r="F283" i="2"/>
  <c r="F282" i="2"/>
  <c r="F281" i="2"/>
  <c r="F280" i="2"/>
  <c r="F279" i="2"/>
  <c r="F277" i="2"/>
  <c r="F276" i="2"/>
  <c r="F275" i="2"/>
  <c r="F274" i="2"/>
  <c r="F273" i="2"/>
  <c r="F272" i="2"/>
  <c r="F271" i="2"/>
  <c r="F270" i="2"/>
  <c r="F269" i="2"/>
  <c r="F268" i="2"/>
  <c r="F267" i="2"/>
  <c r="F266" i="2"/>
  <c r="F261" i="2"/>
  <c r="F230" i="2"/>
  <c r="F229" i="2"/>
  <c r="F228" i="2"/>
  <c r="F227" i="2"/>
  <c r="F226" i="2"/>
  <c r="F225" i="2"/>
  <c r="F223" i="2"/>
  <c r="F222" i="2"/>
  <c r="F221" i="2"/>
  <c r="F220" i="2"/>
  <c r="F218" i="2"/>
  <c r="F217" i="2"/>
  <c r="F216" i="2"/>
  <c r="F215" i="2"/>
  <c r="F213" i="2"/>
  <c r="F212" i="2"/>
  <c r="F211" i="2"/>
  <c r="F210" i="2"/>
  <c r="F209" i="2"/>
  <c r="F208" i="2"/>
  <c r="F206" i="2"/>
  <c r="F205" i="2"/>
  <c r="F204" i="2"/>
  <c r="F202" i="2"/>
  <c r="F201" i="2"/>
  <c r="F198" i="2"/>
  <c r="F197" i="2"/>
  <c r="F196" i="2"/>
  <c r="F195" i="2"/>
  <c r="F194" i="2"/>
  <c r="F193" i="2"/>
  <c r="F192" i="2"/>
  <c r="F191" i="2"/>
  <c r="F190" i="2"/>
  <c r="F189" i="2"/>
  <c r="F188" i="2"/>
  <c r="F187" i="2"/>
  <c r="F186" i="2"/>
  <c r="F185" i="2"/>
  <c r="F183" i="2"/>
  <c r="F182" i="2"/>
  <c r="F180" i="2"/>
  <c r="F179" i="2"/>
  <c r="F178" i="2"/>
  <c r="F177" i="2"/>
  <c r="F176" i="2"/>
  <c r="F175" i="2"/>
  <c r="F174" i="2"/>
  <c r="F173" i="2"/>
  <c r="F172" i="2"/>
  <c r="F171" i="2"/>
  <c r="F170" i="2"/>
  <c r="F169" i="2"/>
  <c r="F168" i="2"/>
  <c r="F167" i="2"/>
  <c r="F166" i="2"/>
  <c r="F165" i="2"/>
  <c r="F163" i="2"/>
  <c r="F162" i="2"/>
  <c r="F161" i="2"/>
  <c r="F159" i="2"/>
  <c r="F157" i="2"/>
  <c r="F155" i="2"/>
  <c r="F154" i="2"/>
  <c r="F153" i="2"/>
  <c r="F151" i="2"/>
  <c r="F150" i="2"/>
  <c r="F148" i="2"/>
  <c r="F146" i="2"/>
  <c r="F143" i="2"/>
  <c r="F142" i="2"/>
  <c r="F141" i="2"/>
  <c r="F138" i="2"/>
  <c r="F137" i="2"/>
  <c r="F133" i="2"/>
  <c r="F120" i="2"/>
  <c r="F118" i="2"/>
  <c r="F117" i="2"/>
  <c r="F116" i="2"/>
  <c r="F115" i="2"/>
  <c r="F114" i="2"/>
  <c r="F112" i="2"/>
  <c r="F109" i="2"/>
  <c r="F108" i="2"/>
  <c r="F106" i="2"/>
  <c r="F105" i="2"/>
  <c r="F103" i="2"/>
  <c r="F102" i="2"/>
  <c r="F99" i="2"/>
  <c r="F98" i="2"/>
  <c r="F97" i="2"/>
  <c r="F96" i="2"/>
  <c r="F95" i="2"/>
  <c r="F94" i="2"/>
  <c r="F92" i="2"/>
  <c r="F76" i="2"/>
  <c r="F75" i="2"/>
  <c r="F71" i="2"/>
  <c r="F70" i="2"/>
  <c r="F69" i="2"/>
  <c r="F68" i="2"/>
  <c r="F67" i="2"/>
  <c r="F66" i="2"/>
  <c r="F64" i="2"/>
  <c r="F44" i="2"/>
  <c r="F40" i="2"/>
  <c r="F39" i="2"/>
  <c r="F15" i="2"/>
  <c r="F680" i="2" l="1"/>
  <c r="F474" i="2"/>
  <c r="F538" i="2"/>
  <c r="F567" i="2"/>
  <c r="F636" i="2"/>
  <c r="F517" i="2"/>
  <c r="F596" i="2"/>
  <c r="F648" i="2"/>
  <c r="F337" i="2"/>
  <c r="F130" i="2"/>
  <c r="F257" i="2"/>
  <c r="F263" i="2"/>
  <c r="F90" i="2"/>
  <c r="F695" i="2"/>
  <c r="C782" i="2" l="1"/>
  <c r="C783" i="2" s="1"/>
  <c r="C784" i="2" s="1"/>
</calcChain>
</file>

<file path=xl/sharedStrings.xml><?xml version="1.0" encoding="utf-8"?>
<sst xmlns="http://schemas.openxmlformats.org/spreadsheetml/2006/main" count="2012" uniqueCount="926">
  <si>
    <t>SERVICIOS DE SALUD DE SINALOA</t>
  </si>
  <si>
    <t>SUBDIRECCION DE OBRA</t>
  </si>
  <si>
    <t>UNIDAD</t>
  </si>
  <si>
    <t>CANTIDAD</t>
  </si>
  <si>
    <t>P.U.</t>
  </si>
  <si>
    <t>IMPORTE</t>
  </si>
  <si>
    <t xml:space="preserve">PRELIMINARES </t>
  </si>
  <si>
    <t>PZA</t>
  </si>
  <si>
    <t>M3</t>
  </si>
  <si>
    <t>VIAJE</t>
  </si>
  <si>
    <t>TOTAL PRELIMINARES</t>
  </si>
  <si>
    <t>CIMENTACION</t>
  </si>
  <si>
    <t>M2</t>
  </si>
  <si>
    <t>ML</t>
  </si>
  <si>
    <t>TOTAL CIMENTACION</t>
  </si>
  <si>
    <t>ALBAÑILERIA</t>
  </si>
  <si>
    <t>TOTAL ALBAÑILERIA</t>
  </si>
  <si>
    <t>IMPERMEABILIZACION</t>
  </si>
  <si>
    <t>TOTAL IMPERMEABILIZACION</t>
  </si>
  <si>
    <t xml:space="preserve"> INSTALACIÓN HIDRÁULICA , SANITARIA Y GAS</t>
  </si>
  <si>
    <t>SAL</t>
  </si>
  <si>
    <t>pza.</t>
  </si>
  <si>
    <t>TOTAL INSTALACION HIDRAULICA, SANITARIA Y DE GAS</t>
  </si>
  <si>
    <t>INSTALACIÓN ELÉCTRICA</t>
  </si>
  <si>
    <t>TOTAL INSTALACION ELECTRICA</t>
  </si>
  <si>
    <t>TABLAROCA Y CARPINTERIA</t>
  </si>
  <si>
    <t>TOTAL  TABLAROCA Y CARPINTERIA</t>
  </si>
  <si>
    <t>ACABADOS</t>
  </si>
  <si>
    <t>TOTAL ACABADOS</t>
  </si>
  <si>
    <t>CRISTALERIA Y ALUMINIO</t>
  </si>
  <si>
    <t>TOTAL CRISTALERIA Y ALUMINIO</t>
  </si>
  <si>
    <t>HERRERIA</t>
  </si>
  <si>
    <t>TOTAL  HERRERIA</t>
  </si>
  <si>
    <t xml:space="preserve"> PINTURA</t>
  </si>
  <si>
    <t>TOTAL  PINTURA</t>
  </si>
  <si>
    <t>JARDINERIA</t>
  </si>
  <si>
    <t xml:space="preserve">SACO </t>
  </si>
  <si>
    <t>TOTAL JARDINERIA</t>
  </si>
  <si>
    <t xml:space="preserve">VARIOS </t>
  </si>
  <si>
    <t>LOTE</t>
  </si>
  <si>
    <t>TOTAL VARIOS</t>
  </si>
  <si>
    <t xml:space="preserve">CISTERNA </t>
  </si>
  <si>
    <t>TOTAL CISTERNA</t>
  </si>
  <si>
    <t>TECHUMBRE</t>
  </si>
  <si>
    <t>TOTAL TECHUMBRE</t>
  </si>
  <si>
    <t>ANTENA RED TELEMEDICINA</t>
  </si>
  <si>
    <t>TOTAL ANTENA TELEMEDICINA</t>
  </si>
  <si>
    <t>PARTIDAS</t>
  </si>
  <si>
    <t>INSTALACIÓN HIDRÁULICA , SANITARIA Y GAS</t>
  </si>
  <si>
    <t>PINTURA</t>
  </si>
  <si>
    <t>VARIOS</t>
  </si>
  <si>
    <t>CISTERNA</t>
  </si>
  <si>
    <t>TECHUMBRE METALICA</t>
  </si>
  <si>
    <t xml:space="preserve">SUB TOTAL </t>
  </si>
  <si>
    <t xml:space="preserve">IVA 16 % </t>
  </si>
  <si>
    <t>TOTAL</t>
  </si>
  <si>
    <t xml:space="preserve">PZA </t>
  </si>
  <si>
    <t xml:space="preserve"> FOSA SEPTICA</t>
  </si>
  <si>
    <t>TOTAL FOSA SEPTICA</t>
  </si>
  <si>
    <t xml:space="preserve"> ALJIBE</t>
  </si>
  <si>
    <t>TOTAL ALJIBE</t>
  </si>
  <si>
    <t>TECHUMBRE METALICA 9.00X8.50 M</t>
  </si>
  <si>
    <t>Trazo y nivelación de terreno, incluye: material, mano de obra, herramienta y todo lo necesario para su ejecución. (8.00X10.00)</t>
  </si>
  <si>
    <t>Excavación a mano en capas, para trabes de cimentación y zapatas, incluye afine de taludes y fondo material tipo II profundidad de 0.00 a 2.00 mts. trazo y nivelación de terreno, incluye: mano de obra, herramienta y todo lo necesario para su ejecución.</t>
  </si>
  <si>
    <t>Acarreo en carretilla de material producto de excavación de 5.00 a 20.00 mts. de distancia, incluye material, mano de obra, herramienta y todo lo necesario para su correcta ejecución.</t>
  </si>
  <si>
    <t>Plantilla de concreto simple de 5 cms. de espesor para desplante de cimentación con concreto f'c=100 kg/cm2, incluye: material, mano de obra, herramienta y todo lo necesario para su correcta ejecución.</t>
  </si>
  <si>
    <t>Realización de zapata aislada de concreto f'c=250 kg/cm2 armada con varillas De 3/8" @ 15 cms. en ambos sentidos, de 1.00x1.00x0.25 m y dado de 0.30x0.30x1.00 mts., incluye: material, mano de obra, herramienta y todo lo necesario para su ejecución.</t>
  </si>
  <si>
    <t>Impermeabilización de elementos en cimentación, dados , enrase, contratrabes y dalas con emultex asb. o similar, incluye: material, mano de obra, herramienta y todo lo necesario para su ejecución.</t>
  </si>
  <si>
    <t>Relleno compactado con pisón de mano en capas de 20 cms. incluye: incorporación de humedad, material producto de la excavación, mano de obra, herramienta y todo lo necesario para su ejecución.</t>
  </si>
  <si>
    <t>Realización de trabe de liga de 15x20 cms de concreto hecho en obra f'c= 250 kg/cm2 armada 4 varillas 3/8" estribos 1/4" @ 15 cms, incluye: cimbra, descimbra, material, mano de obra, herramienta y todo lo necesario para su ejecución.</t>
  </si>
  <si>
    <t xml:space="preserve">Suministro y elaboración de dentellón perimetral de 15x20 cms de concreto f´c=150 kg/cm2 con armex 15x20-4 incluye: cimbrado, colado, vibrado, curado, descimbrado, material, mano de obra, herramienta y todo lo necesario para su ejecución. </t>
  </si>
  <si>
    <t xml:space="preserve">Suministro y elaboración de firme 10.00x8.00 mts de concreto f´c=150 kg/cm2 de 8 cms de espesor armado con mallalac 6.6.10.10, terminado floteado, para recibir piso, incluye material, mano de obra, herramienta y todo lo necesario para su ejecución. </t>
  </si>
  <si>
    <t>Realización de registro eléctrico  40x40x40 cms. a base de concreto precolado con marco y contramarco sin fondo,  y tapa de concreto armado,  incluye: material, mano de obra, herramienta y/o equipo y todo lo necesario para su ejecución.</t>
  </si>
  <si>
    <t>Alimentación eléctrica a registro eléctrico,  incluye, ranuras, resanes, cableado, tubería, material, mano de obra, herramienta y todo lo necesario para su colocación.</t>
  </si>
  <si>
    <t>Suministro de alimentación eléctrica de registro a tablero, de contacto y alumbrado normales, con cable thw 8 tres hilos incluye: excavación, relleno, identificación, pruebas finales, equipo y soporte de acero, anclajes, ranuras, resanes, material, mano de obra, herramienta y/o equipo y todo lo necesario para su ejecución.</t>
  </si>
  <si>
    <t xml:space="preserve">Suministro y colocación de centro de carga, Square D , QO  04- 3f/4hilos -220/127o similar, incluye: mano de obra, material, herramienta y equipo. </t>
  </si>
  <si>
    <t>Suministro e instalación de interruptor termomagnetico de 1p-15amp a 50 amps. Incluye: material, mano de obra, herramienta y todo lo necesario para su colocación.</t>
  </si>
  <si>
    <t>Salida para contacto de 110 Volts.  incluye, material, mano de obra, herramienta y todo lo necesario para su colocación.</t>
  </si>
  <si>
    <t>Salida de centro.  incluye, material, mano de obra, herramienta y todo lo necesario para su colocación.</t>
  </si>
  <si>
    <t>Suministro e instalación de gabinete completo y lámpara ahorradora de 2x39 w, incluye: lámparas, balastro, acrílico, material, mano de obra, herramienta y todo lo necesario para su ejecución.</t>
  </si>
  <si>
    <t>Suministro y colocación de contacto doble 110 v,  incluye: trazo de nivelación, cortes, ajustes, materiales, mano de obra, herramienta, y todo lo necesario para su ejecución.</t>
  </si>
  <si>
    <t>Suministro y aplicación de pintura esmalte, de buena calidad marca comex, berel o similar, en estructura de herrería (columnas , vigas y polines) color gris perla bajo,  dos manos, incluye: material mano de obra, herramienta, y todo lo necesario para su aplicación.</t>
  </si>
  <si>
    <t>Suministro y colocación de placa base de 3/8" 40x40 cms. con 4 perforaciones 5/8"Ø para anclaje colocación de columnas, incluye: cortes,  fijación,  soldadura, fondo anticorrosivo, material, mano de obra, herramienta y todo lo necesario para su correcta colocación</t>
  </si>
  <si>
    <t>Suministro y colocación de columna metálica con polín monten, en cajón de 6"x2" calibre 12 de 2.50 mts de altura, incluye: cortes,  fijación,  soldadura, fondo anticorrosivo, material, mano de obra, herramienta y todo lo necesario para su correcta colocación</t>
  </si>
  <si>
    <t>Suministro y colocación de viga y trabe metálica con polín monten, en cajón de 6"x2" calibre 12, incluye: cortes,  fijación,  soldadura, fondo anticorrosivo, material, mano de obra, herramienta y todo lo necesario para su correcta colocación</t>
  </si>
  <si>
    <t>Suministro y colocación de polín monten de 4"x2" calibre 12 de 9.00 mts de largo a cada 1.00 mts de separación máxima sobre parte aguas, para fijación de lamina galvanizada, incluye: cortes,  fijación,  soldadura, fondo anticorrosivo, material, mano de obra, herramienta y todo lo necesario para su correcta colocación</t>
  </si>
  <si>
    <t>Suministro y colocación de techumbre de 9.00 mts de largo x 4.25 mts de pendiente por cada lado, a base de lamina galvanizada R72 calibre 26 de 4'x8' incluye caballete de 9.00 mts de largo, incluye: pijas, fijación, material, mano de obra, herramienta y todo lo necesario para su correcta colocación</t>
  </si>
  <si>
    <t>Limpieza final de la obra durante el transcurso y terminación de la misma, incluye: retiro de basura, fuera de la obra, mano de obra, acarreos, etc.</t>
  </si>
  <si>
    <t>TOTAL TECHUMBRE METALICA</t>
  </si>
  <si>
    <t>NOMBRE: SERVICIOS DE SALUD DE SINALOA</t>
  </si>
  <si>
    <r>
      <t>LOCALIDAD</t>
    </r>
    <r>
      <rPr>
        <sz val="10"/>
        <rFont val="Arial"/>
        <family val="2"/>
      </rPr>
      <t>:</t>
    </r>
    <r>
      <rPr>
        <b/>
        <sz val="10"/>
        <rFont val="Arial"/>
        <family val="2"/>
      </rPr>
      <t xml:space="preserve"> CULIACAN</t>
    </r>
  </si>
  <si>
    <t>MUNICIPIO: CULIACAN</t>
  </si>
  <si>
    <t>CLUES: SLSSA000000</t>
  </si>
  <si>
    <t>ABRIL DEL 2017</t>
  </si>
  <si>
    <t>PRESUPUESTO BASE</t>
  </si>
  <si>
    <t>FOSA SEPTICA</t>
  </si>
  <si>
    <t>ALJIBE</t>
  </si>
  <si>
    <t xml:space="preserve">           OBRA: CONSTRUCCION Y REHABILITACION DE UNIDADES DE SALUD</t>
  </si>
  <si>
    <t>.628.92</t>
  </si>
  <si>
    <r>
      <rPr>
        <b/>
        <sz val="9"/>
        <rFont val="Arial"/>
        <family val="2"/>
      </rPr>
      <t>Poda</t>
    </r>
    <r>
      <rPr>
        <sz val="9"/>
        <rFont val="Arial"/>
        <family val="2"/>
      </rPr>
      <t xml:space="preserve"> </t>
    </r>
    <r>
      <rPr>
        <b/>
        <sz val="9"/>
        <rFont val="Arial"/>
        <family val="2"/>
      </rPr>
      <t>de brazos y corte de raíces de árbol</t>
    </r>
    <r>
      <rPr>
        <sz val="9"/>
        <rFont val="Arial"/>
        <family val="2"/>
      </rPr>
      <t xml:space="preserve">, incluye: mano de obra, herramienta y todo lo necesario para su correcta ejecución. </t>
    </r>
  </si>
  <si>
    <r>
      <rPr>
        <b/>
        <sz val="9"/>
        <rFont val="Arial"/>
        <family val="2"/>
      </rPr>
      <t>Demolición</t>
    </r>
    <r>
      <rPr>
        <sz val="9"/>
        <rFont val="Arial"/>
        <family val="2"/>
      </rPr>
      <t xml:space="preserve"> y </t>
    </r>
    <r>
      <rPr>
        <b/>
        <sz val="9"/>
        <rFont val="Arial"/>
        <family val="2"/>
      </rPr>
      <t>retiro de árbol grande</t>
    </r>
    <r>
      <rPr>
        <sz val="9"/>
        <rFont val="Arial"/>
        <family val="2"/>
      </rPr>
      <t>, extracción de raíces y retiro del mismo fuera de la obra, incluye: mano de obra, herramienta y/o equipo y todo lo necesario para su ejecución.</t>
    </r>
  </si>
  <si>
    <r>
      <rPr>
        <b/>
        <sz val="9"/>
        <rFont val="Arial"/>
        <family val="2"/>
      </rPr>
      <t>Demolición y retiro de árbol chico</t>
    </r>
    <r>
      <rPr>
        <sz val="9"/>
        <rFont val="Arial"/>
        <family val="2"/>
      </rPr>
      <t>, extracción de raíces y retiro del mismo fuera de la obra, incluye: mano de obra, herramienta y/o equipo y todo lo necesario para su ejecución.</t>
    </r>
  </si>
  <si>
    <r>
      <rPr>
        <b/>
        <sz val="9"/>
        <rFont val="Arial"/>
        <family val="2"/>
      </rPr>
      <t>Demolición de banqueta</t>
    </r>
    <r>
      <rPr>
        <sz val="9"/>
        <rFont val="Arial"/>
        <family val="2"/>
      </rPr>
      <t xml:space="preserve"> de 10 cms. de espesor, incluye: mano de obra, herramienta y/o equipo y todo lo necesario para su ejecución.</t>
    </r>
  </si>
  <si>
    <r>
      <rPr>
        <b/>
        <sz val="9"/>
        <rFont val="Arial"/>
        <family val="2"/>
      </rPr>
      <t>Demolición de rampa</t>
    </r>
    <r>
      <rPr>
        <sz val="9"/>
        <rFont val="Arial"/>
        <family val="2"/>
      </rPr>
      <t xml:space="preserve"> existente en acceso principal, incluye: mano de obra, herramienta y/o equipo y todo lo necesario para su ejecución.</t>
    </r>
  </si>
  <si>
    <r>
      <rPr>
        <b/>
        <sz val="9"/>
        <rFont val="Arial"/>
        <family val="2"/>
      </rPr>
      <t xml:space="preserve">Demolición de firme de concreto </t>
    </r>
    <r>
      <rPr>
        <sz val="9"/>
        <rFont val="Arial"/>
        <family val="2"/>
      </rPr>
      <t>de 10 cms. espesor, incluye: mano de obra, herramienta y/o equipo y todo lo necesario para su ejecución.</t>
    </r>
  </si>
  <si>
    <r>
      <rPr>
        <b/>
        <sz val="9"/>
        <rFont val="Arial"/>
        <family val="2"/>
      </rPr>
      <t xml:space="preserve">Demolición de aplanados </t>
    </r>
    <r>
      <rPr>
        <sz val="9"/>
        <rFont val="Arial"/>
        <family val="2"/>
      </rPr>
      <t>en muros y/o plafones, incluye: mano de obra, herramienta y/o equipo y todo lo necesario para su ejecución.</t>
    </r>
  </si>
  <si>
    <r>
      <rPr>
        <b/>
        <sz val="9"/>
        <rFont val="Arial"/>
        <family val="2"/>
      </rPr>
      <t xml:space="preserve">Realización de picado en muros </t>
    </r>
    <r>
      <rPr>
        <sz val="9"/>
        <rFont val="Arial"/>
        <family val="2"/>
      </rPr>
      <t>para mayor adherencia del material de aplanado, incluye: mano de obra, herramienta y/o equipo y todo lo necesario para su correcta ejecución.</t>
    </r>
  </si>
  <si>
    <r>
      <rPr>
        <b/>
        <sz val="9"/>
        <rFont val="Arial"/>
        <family val="2"/>
      </rPr>
      <t>Demolición de muro de tabique</t>
    </r>
    <r>
      <rPr>
        <sz val="9"/>
        <rFont val="Arial"/>
        <family val="2"/>
      </rPr>
      <t>, incluye: mano de obra, herramienta y/o equipo y todo lo necesario para su correcta ejecución.</t>
    </r>
  </si>
  <si>
    <r>
      <rPr>
        <b/>
        <sz val="9"/>
        <rFont val="Arial"/>
        <family val="2"/>
      </rPr>
      <t xml:space="preserve">Demolición de castillo </t>
    </r>
    <r>
      <rPr>
        <sz val="9"/>
        <rFont val="Arial"/>
        <family val="2"/>
      </rPr>
      <t>de 15x20 cms., incluye: mano de obra, herramienta y/o equipo y todo lo necesario para su ejecución.</t>
    </r>
  </si>
  <si>
    <r>
      <rPr>
        <b/>
        <sz val="9"/>
        <rFont val="Arial"/>
        <family val="2"/>
      </rPr>
      <t xml:space="preserve">Demolición de dala de cerramiento </t>
    </r>
    <r>
      <rPr>
        <sz val="9"/>
        <rFont val="Arial"/>
        <family val="2"/>
      </rPr>
      <t>de 15x20 cms., incluye: mano de obra, herramienta y/o equipo y todo lo necesario para su ejecución.</t>
    </r>
  </si>
  <si>
    <r>
      <rPr>
        <b/>
        <sz val="9"/>
        <rFont val="Arial"/>
        <family val="2"/>
      </rPr>
      <t>Demolición de enrase de tabique</t>
    </r>
    <r>
      <rPr>
        <sz val="9"/>
        <rFont val="Arial"/>
        <family val="2"/>
      </rPr>
      <t>, incluye: mano de obra, herramienta y/o equipo y todo lo necesario para su correcta ejecución.</t>
    </r>
  </si>
  <si>
    <r>
      <rPr>
        <b/>
        <sz val="9"/>
        <rFont val="Arial"/>
        <family val="2"/>
      </rPr>
      <t>Demolición de losa de concreto armado de 10 cms. de espesor</t>
    </r>
    <r>
      <rPr>
        <sz val="9"/>
        <rFont val="Arial"/>
        <family val="2"/>
      </rPr>
      <t>, incluye: mano de obra, herramienta y/o equipo y todo lo necesario para su ejecución.</t>
    </r>
  </si>
  <si>
    <r>
      <rPr>
        <b/>
        <sz val="9"/>
        <rFont val="Arial"/>
        <family val="2"/>
      </rPr>
      <t>Demolición de volados de concreto armado</t>
    </r>
    <r>
      <rPr>
        <sz val="9"/>
        <rFont val="Arial"/>
        <family val="2"/>
      </rPr>
      <t xml:space="preserve"> de 10 cms de espesor, con conservación de armado para unión de nueva área, incluye: mano de obra, herramienta y todo lo necesario para su ejecución.</t>
    </r>
  </si>
  <si>
    <r>
      <rPr>
        <b/>
        <sz val="9"/>
        <rFont val="Arial"/>
        <family val="2"/>
      </rPr>
      <t>Demolición de pretiles de tabique</t>
    </r>
    <r>
      <rPr>
        <sz val="9"/>
        <rFont val="Arial"/>
        <family val="2"/>
      </rPr>
      <t>, incluye:  mano de obra, herramienta y/o equipo y todo lo necesario para su ejecución.</t>
    </r>
  </si>
  <si>
    <r>
      <rPr>
        <b/>
        <sz val="9"/>
        <rFont val="Arial"/>
        <family val="2"/>
      </rPr>
      <t>Retiro de piso de mosaico de pasta</t>
    </r>
    <r>
      <rPr>
        <sz val="9"/>
        <rFont val="Arial"/>
        <family val="2"/>
      </rPr>
      <t xml:space="preserve"> para recibir piso nuevo, incluye: mano de obra, herramienta y/o equipo y todo lo necesario para su ejecución.</t>
    </r>
  </si>
  <si>
    <r>
      <rPr>
        <b/>
        <sz val="9"/>
        <rFont val="Arial"/>
        <family val="2"/>
      </rPr>
      <t xml:space="preserve">Retiro de zoclo de mosaico de pasta </t>
    </r>
    <r>
      <rPr>
        <sz val="9"/>
        <rFont val="Arial"/>
        <family val="2"/>
      </rPr>
      <t>y resane de muros para recibir zoclo nuevo, incluye: material, mano de obra, herramienta y/o equipo y todo lo necesario para su ejecución.</t>
    </r>
  </si>
  <si>
    <r>
      <rPr>
        <b/>
        <sz val="9"/>
        <rFont val="Arial"/>
        <family val="2"/>
      </rPr>
      <t xml:space="preserve">Retiro de azulejos </t>
    </r>
    <r>
      <rPr>
        <sz val="9"/>
        <rFont val="Arial"/>
        <family val="2"/>
      </rPr>
      <t>en muros con resane para recibir azulejo nuevo, incluye: material, mano de obra, herramienta y/o equipo y todo lo necesario para su ejecución.</t>
    </r>
  </si>
  <si>
    <r>
      <rPr>
        <b/>
        <sz val="9"/>
        <rFont val="Arial"/>
        <family val="2"/>
      </rPr>
      <t>Demolición de base de tinaco</t>
    </r>
    <r>
      <rPr>
        <sz val="9"/>
        <rFont val="Arial"/>
        <family val="2"/>
      </rPr>
      <t xml:space="preserve"> a base de tabique de barro y mortero, incluye: mano de obra, herramienta y/o equipo y todo lo necesario para su ejecución.</t>
    </r>
  </si>
  <si>
    <r>
      <rPr>
        <b/>
        <sz val="9"/>
        <rFont val="Arial"/>
        <family val="2"/>
      </rPr>
      <t>Demolición de base de lavadero</t>
    </r>
    <r>
      <rPr>
        <sz val="9"/>
        <rFont val="Arial"/>
        <family val="2"/>
      </rPr>
      <t>, incluye: mano de obra, herramienta y todo lo necesario para su ejecución</t>
    </r>
  </si>
  <si>
    <r>
      <rPr>
        <b/>
        <sz val="9"/>
        <rFont val="Arial"/>
        <family val="2"/>
      </rPr>
      <t>Demolición de base de boiler</t>
    </r>
    <r>
      <rPr>
        <sz val="9"/>
        <rFont val="Arial"/>
        <family val="2"/>
      </rPr>
      <t xml:space="preserve"> de concreto 40x40 cms. de ancho, incluye: mano de obra, herramienta y todo lo necesario para su ejecución.</t>
    </r>
  </si>
  <si>
    <r>
      <rPr>
        <b/>
        <sz val="9"/>
        <rFont val="Arial"/>
        <family val="2"/>
      </rPr>
      <t>Demolición de barra de concreto</t>
    </r>
    <r>
      <rPr>
        <sz val="9"/>
        <rFont val="Arial"/>
        <family val="2"/>
      </rPr>
      <t xml:space="preserve"> de 10 cms. de espesor y forrada con azulejo, incluye: mano de obra, herramienta y/o equipo y todo lo necesario para su correcta ejecución.</t>
    </r>
  </si>
  <si>
    <r>
      <rPr>
        <b/>
        <sz val="9"/>
        <rFont val="Arial"/>
        <family val="2"/>
      </rPr>
      <t>Demolición de séptico</t>
    </r>
    <r>
      <rPr>
        <sz val="9"/>
        <rFont val="Arial"/>
        <family val="2"/>
      </rPr>
      <t xml:space="preserve"> de tabique, forrado con azulejo, incluye: mano de obra, herramienta y/o equipo y todo lo necesario para su ejecución.</t>
    </r>
  </si>
  <si>
    <r>
      <rPr>
        <b/>
        <sz val="9"/>
        <rFont val="Arial"/>
        <family val="2"/>
      </rPr>
      <t>Desmonte de protección herreria</t>
    </r>
    <r>
      <rPr>
        <sz val="9"/>
        <rFont val="Arial"/>
        <family val="2"/>
      </rPr>
      <t>, incluye: mano de obra, herramienta y/o equipo y todo lo necesario para su ejecución.</t>
    </r>
  </si>
  <si>
    <r>
      <rPr>
        <b/>
        <sz val="9"/>
        <rFont val="Arial"/>
        <family val="2"/>
      </rPr>
      <t>Desmonte ventana y protección herreria</t>
    </r>
    <r>
      <rPr>
        <sz val="9"/>
        <rFont val="Arial"/>
        <family val="2"/>
      </rPr>
      <t xml:space="preserve"> empotrada en marco de perfil tubular, incluye: mano de obra, herramienta y/o equipo y todo lo necesario para su correcta ejecución.</t>
    </r>
  </si>
  <si>
    <r>
      <rPr>
        <b/>
        <sz val="9"/>
        <rFont val="Arial"/>
        <family val="2"/>
      </rPr>
      <t>Desmonte</t>
    </r>
    <r>
      <rPr>
        <sz val="9"/>
        <rFont val="Arial"/>
        <family val="2"/>
      </rPr>
      <t xml:space="preserve"> y </t>
    </r>
    <r>
      <rPr>
        <b/>
        <sz val="9"/>
        <rFont val="Arial"/>
        <family val="2"/>
      </rPr>
      <t>retiro de aire acondicionado de ventana y proteccion de herreria</t>
    </r>
    <r>
      <rPr>
        <sz val="9"/>
        <rFont val="Arial"/>
        <family val="2"/>
      </rPr>
      <t>, incluye mano de obra, herramienta y todo lo necesario para su ejecucion.</t>
    </r>
  </si>
  <si>
    <r>
      <rPr>
        <b/>
        <sz val="9"/>
        <rFont val="Arial"/>
        <family val="2"/>
      </rPr>
      <t>Desmonte y retiro de puertas</t>
    </r>
    <r>
      <rPr>
        <sz val="9"/>
        <rFont val="Arial"/>
        <family val="2"/>
      </rPr>
      <t>, incluye: mano de obra, herramienta y/o equipo y todo lo necesario para su correcta ejecución.</t>
    </r>
  </si>
  <si>
    <r>
      <rPr>
        <b/>
        <sz val="9"/>
        <rFont val="Arial"/>
        <family val="2"/>
      </rPr>
      <t>Desmonte</t>
    </r>
    <r>
      <rPr>
        <sz val="9"/>
        <rFont val="Arial"/>
        <family val="2"/>
      </rPr>
      <t xml:space="preserve"> y </t>
    </r>
    <r>
      <rPr>
        <b/>
        <sz val="9"/>
        <rFont val="Arial"/>
        <family val="2"/>
      </rPr>
      <t>retiro de puertas de madera o pvc</t>
    </r>
    <r>
      <rPr>
        <sz val="9"/>
        <rFont val="Arial"/>
        <family val="2"/>
      </rPr>
      <t>, incluye: mano de obra, herramienta y/o equipo y todo lo necesario para su ejecución.</t>
    </r>
  </si>
  <si>
    <r>
      <rPr>
        <b/>
        <sz val="9"/>
        <rFont val="Arial"/>
        <family val="2"/>
      </rPr>
      <t>Desmonte de puerta y marco de madera</t>
    </r>
    <r>
      <rPr>
        <sz val="9"/>
        <rFont val="Arial"/>
        <family val="2"/>
      </rPr>
      <t>, incluye: mano de obra, herramienta y/o equipo y todo lo necesario para su ejecución.</t>
    </r>
  </si>
  <si>
    <r>
      <rPr>
        <b/>
        <sz val="9"/>
        <rFont val="Arial"/>
        <family val="2"/>
      </rPr>
      <t>Desmonte de puerta y marco aluminio</t>
    </r>
    <r>
      <rPr>
        <sz val="9"/>
        <rFont val="Arial"/>
        <family val="2"/>
      </rPr>
      <t>, incluye: mano de obra, herramienta y/o equipo y todo lo necesario para su ejecución.</t>
    </r>
  </si>
  <si>
    <r>
      <rPr>
        <b/>
        <sz val="9"/>
        <rFont val="Arial"/>
        <family val="2"/>
      </rPr>
      <t>Desmonte y retiro de cancelaría</t>
    </r>
    <r>
      <rPr>
        <sz val="9"/>
        <rFont val="Arial"/>
        <family val="2"/>
      </rPr>
      <t xml:space="preserve"> de perfil tubular, lámina estriada y cristal, incluye: mano de obra, herramienta y/o equipo y todo lo necesario para su correcta ejecución.</t>
    </r>
  </si>
  <si>
    <r>
      <rPr>
        <b/>
        <sz val="9"/>
        <rFont val="Arial"/>
        <family val="2"/>
      </rPr>
      <t xml:space="preserve">Desmonte y retiro de cancelaría </t>
    </r>
    <r>
      <rPr>
        <sz val="9"/>
        <rFont val="Arial"/>
        <family val="2"/>
      </rPr>
      <t>de aluminio, cristal o panelar, incluye: mano de obra, herramienta y/o equipo y todo lo necesario para su ejecución.</t>
    </r>
  </si>
  <si>
    <r>
      <rPr>
        <b/>
        <sz val="9"/>
        <rFont val="Arial"/>
        <family val="2"/>
      </rPr>
      <t>Cancelación de salida hidráulica</t>
    </r>
    <r>
      <rPr>
        <sz val="9"/>
        <rFont val="Arial"/>
        <family val="2"/>
      </rPr>
      <t>, incluye: material, mano de obra, herramienta y todo lo necesario para su correcta ejecución.</t>
    </r>
  </si>
  <si>
    <r>
      <rPr>
        <b/>
        <sz val="9"/>
        <rFont val="Arial"/>
        <family val="2"/>
      </rPr>
      <t>Cancelación de salida sanitaria</t>
    </r>
    <r>
      <rPr>
        <sz val="9"/>
        <rFont val="Arial"/>
        <family val="2"/>
      </rPr>
      <t>, incluye: material, mano de obra, herramienta y todo lo necesario para su correcta ejecución.</t>
    </r>
  </si>
  <si>
    <r>
      <rPr>
        <b/>
        <sz val="9"/>
        <rFont val="Arial"/>
        <family val="2"/>
      </rPr>
      <t>Desmonte de lavamanos</t>
    </r>
    <r>
      <rPr>
        <sz val="9"/>
        <rFont val="Arial"/>
        <family val="2"/>
      </rPr>
      <t>, sin recuperación, incluye: mano de obra, herramienta y/o equipo y todo lo necesario para su ejecución.</t>
    </r>
  </si>
  <si>
    <r>
      <rPr>
        <b/>
        <sz val="9"/>
        <rFont val="Arial"/>
        <family val="2"/>
      </rPr>
      <t>Desmonte de w.c</t>
    </r>
    <r>
      <rPr>
        <sz val="9"/>
        <rFont val="Arial"/>
        <family val="2"/>
      </rPr>
      <t>., sin recuperación, incluye: mano de obra, herramienta y/o equipo y todo lo necesario para su correcta ejecución.</t>
    </r>
  </si>
  <si>
    <r>
      <rPr>
        <b/>
        <sz val="9"/>
        <rFont val="Arial"/>
        <family val="2"/>
      </rPr>
      <t>Desmonte de migitorio</t>
    </r>
    <r>
      <rPr>
        <sz val="9"/>
        <rFont val="Arial"/>
        <family val="2"/>
      </rPr>
      <t>, sin recuperación, incluye: mano de obra, herramienta y/o equipo y todo lo necesario para su ejecución.</t>
    </r>
  </si>
  <si>
    <r>
      <rPr>
        <b/>
        <sz val="9"/>
        <rFont val="Arial"/>
        <family val="2"/>
      </rPr>
      <t>Desmonte regadera y manerales</t>
    </r>
    <r>
      <rPr>
        <sz val="9"/>
        <rFont val="Arial"/>
        <family val="2"/>
      </rPr>
      <t>, sin recuperación, incluye mano de obra, herramienta y todo lo necesario para su ejecución.</t>
    </r>
  </si>
  <si>
    <r>
      <rPr>
        <b/>
        <sz val="9"/>
        <rFont val="Arial"/>
        <family val="2"/>
      </rPr>
      <t>Desmonte de tarja de acero</t>
    </r>
    <r>
      <rPr>
        <sz val="9"/>
        <rFont val="Arial"/>
        <family val="2"/>
      </rPr>
      <t>, sin recuperación, incluye: mano de obra, herramienta y/o equipo y todo lo necesario para su ejecución.</t>
    </r>
  </si>
  <si>
    <r>
      <rPr>
        <b/>
        <sz val="9"/>
        <rFont val="Arial"/>
        <family val="2"/>
      </rPr>
      <t>Desmonte de lavadero</t>
    </r>
    <r>
      <rPr>
        <sz val="9"/>
        <rFont val="Arial"/>
        <family val="2"/>
      </rPr>
      <t xml:space="preserve"> de concreto o granito, sin recuperación, incluye: mano de obra, herramienta y/o equipo y todo lo necesario para su ejecución.</t>
    </r>
  </si>
  <si>
    <r>
      <rPr>
        <b/>
        <sz val="9"/>
        <rFont val="Arial"/>
        <family val="2"/>
      </rPr>
      <t>Desmonte de boiler</t>
    </r>
    <r>
      <rPr>
        <sz val="9"/>
        <rFont val="Arial"/>
        <family val="2"/>
      </rPr>
      <t>, sin recuperación, incluye: desmonte de conexiones de tuberías existente, mano de obra, herramienta y/o equipo y todo lo necesario para su correcta ejecución.</t>
    </r>
  </si>
  <si>
    <r>
      <rPr>
        <b/>
        <sz val="9"/>
        <rFont val="Arial"/>
        <family val="2"/>
      </rPr>
      <t>Desmonte de tinaco</t>
    </r>
    <r>
      <rPr>
        <sz val="9"/>
        <rFont val="Arial"/>
        <family val="2"/>
      </rPr>
      <t xml:space="preserve"> de fibra, tipo rotoplas o similar, sin recuperación, incluye: desmonte de conexiones de tuberías existente, mano de obra, herramienta y/o equipo y todo lo necesario para su ejecución.</t>
    </r>
  </si>
  <si>
    <r>
      <rPr>
        <b/>
        <sz val="9"/>
        <rFont val="Arial"/>
        <family val="2"/>
      </rPr>
      <t>Cancelación de salida eléctrica</t>
    </r>
    <r>
      <rPr>
        <sz val="9"/>
        <rFont val="Arial"/>
        <family val="2"/>
      </rPr>
      <t xml:space="preserve"> de centro o salida de contacto, incluye: material, mano de obra, herramienta y todo lo necesario para su ejecución.</t>
    </r>
  </si>
  <si>
    <r>
      <rPr>
        <b/>
        <sz val="9"/>
        <rFont val="Arial"/>
        <family val="2"/>
      </rPr>
      <t>Desmonte de contacto</t>
    </r>
    <r>
      <rPr>
        <sz val="9"/>
        <rFont val="Arial"/>
        <family val="2"/>
      </rPr>
      <t>, incluye: mano de obra, herramienta y todo lo necesario para su ejecución.</t>
    </r>
  </si>
  <si>
    <r>
      <rPr>
        <b/>
        <sz val="9"/>
        <rFont val="Arial"/>
        <family val="2"/>
      </rPr>
      <t>Desmonte de apagador</t>
    </r>
    <r>
      <rPr>
        <sz val="9"/>
        <rFont val="Arial"/>
        <family val="2"/>
      </rPr>
      <t>, incluye: mano de obra, herramienta y todo lo necesario para su ejecución.</t>
    </r>
  </si>
  <si>
    <r>
      <rPr>
        <b/>
        <sz val="9"/>
        <rFont val="Arial"/>
        <family val="2"/>
      </rPr>
      <t>Desmonte de lámpara</t>
    </r>
    <r>
      <rPr>
        <sz val="9"/>
        <rFont val="Arial"/>
        <family val="2"/>
      </rPr>
      <t xml:space="preserve"> de 2x39 w o 2x75w con gabinete, completa,  incluye: mano de obra, herramienta y todo lo necesario para su ejecución.</t>
    </r>
  </si>
  <si>
    <r>
      <rPr>
        <b/>
        <sz val="9"/>
        <rFont val="Arial"/>
        <family val="2"/>
      </rPr>
      <t>Desmonte de lámpara tipo arbotante</t>
    </r>
    <r>
      <rPr>
        <sz val="9"/>
        <rFont val="Arial"/>
        <family val="2"/>
      </rPr>
      <t>,  incluye: mano de obra, herramienta y todo lo necesario para su correcta ejecución.</t>
    </r>
  </si>
  <si>
    <r>
      <rPr>
        <b/>
        <sz val="9"/>
        <rFont val="Arial"/>
        <family val="2"/>
      </rPr>
      <t>Desmonte</t>
    </r>
    <r>
      <rPr>
        <sz val="9"/>
        <rFont val="Arial"/>
        <family val="2"/>
      </rPr>
      <t xml:space="preserve"> y</t>
    </r>
    <r>
      <rPr>
        <b/>
        <sz val="9"/>
        <rFont val="Arial"/>
        <family val="2"/>
      </rPr>
      <t xml:space="preserve"> retiro de abanico de techo</t>
    </r>
    <r>
      <rPr>
        <sz val="9"/>
        <rFont val="Arial"/>
        <family val="2"/>
      </rPr>
      <t>, incluye: mano de obra, herramienta, material y todo lo necesario para su ejecucion.</t>
    </r>
  </si>
  <si>
    <r>
      <rPr>
        <b/>
        <sz val="9"/>
        <rFont val="Arial"/>
        <family val="2"/>
      </rPr>
      <t>Desmonte de mueble odontologico</t>
    </r>
    <r>
      <rPr>
        <sz val="9"/>
        <rFont val="Arial"/>
        <family val="2"/>
      </rPr>
      <t>, para reubicacion, y resguardo, cancelando todas las salidas y descargas, incluye:mano de obra, herramienta, material, y todo lo necesario para se ejecucion.</t>
    </r>
  </si>
  <si>
    <r>
      <rPr>
        <b/>
        <sz val="9"/>
        <rFont val="Arial"/>
        <family val="2"/>
      </rPr>
      <t>Desmonte y retiro de tejaban existente en patio exterior, de una area de 60.00 m</t>
    </r>
    <r>
      <rPr>
        <b/>
        <sz val="9"/>
        <rFont val="Calibri"/>
        <family val="2"/>
      </rPr>
      <t>²,</t>
    </r>
    <r>
      <rPr>
        <b/>
        <sz val="9"/>
        <rFont val="Arial"/>
        <family val="2"/>
      </rPr>
      <t xml:space="preserve"> con recuperacion, </t>
    </r>
    <r>
      <rPr>
        <sz val="9"/>
        <rFont val="Arial"/>
        <family val="2"/>
      </rPr>
      <t>incluye, polines, columnas metalicas, tejaban de lamina, (completo)  para posterior reubicacion, incluye: desmantelamiento de cuerpo de estructura, base, traslado de materiales desmontados a bodega para su resguardo, herramienta y mano de obra para su correcta ejecucion</t>
    </r>
  </si>
  <si>
    <r>
      <rPr>
        <b/>
        <sz val="9"/>
        <rFont val="Arial"/>
        <family val="2"/>
      </rPr>
      <t>Desmonte y retiro de base apoyo T.V. y Television,</t>
    </r>
    <r>
      <rPr>
        <sz val="9"/>
        <rFont val="Arial"/>
        <family val="2"/>
      </rPr>
      <t xml:space="preserve">  y recuperacion, incluye: mano de obra, herramienta, material  y todo lo necesario para se ejecucion.</t>
    </r>
  </si>
  <si>
    <r>
      <rPr>
        <b/>
        <sz val="9"/>
        <rFont val="Arial"/>
        <family val="2"/>
      </rPr>
      <t>Desmonte y retiro de antena de Red</t>
    </r>
    <r>
      <rPr>
        <sz val="9"/>
        <rFont val="Arial"/>
        <family val="2"/>
      </rPr>
      <t xml:space="preserve"> para sistema de Telemedicina, con recuperacion; incluye desmantelamiento de torre principal, desconexion de tensores de acero inoxidable, desconexion de conductor electrico, desmantelamiento de cuerpo de estructura, mastil, anclas, base, traslado de materiales desmontados a bodega para su resguardo, herramienta y mano de obra para su correcta ejecucion</t>
    </r>
  </si>
  <si>
    <r>
      <rPr>
        <b/>
        <sz val="9"/>
        <rFont val="Arial"/>
        <family val="2"/>
      </rPr>
      <t>Desmonte de puertas de malla ciclónica</t>
    </r>
    <r>
      <rPr>
        <sz val="9"/>
        <rFont val="Arial"/>
        <family val="2"/>
      </rPr>
      <t>, incluye: mano de obra, herramienta y/o equipo y todo lo necesario para su ejecución.</t>
    </r>
  </si>
  <si>
    <r>
      <rPr>
        <b/>
        <sz val="9"/>
        <rFont val="Arial"/>
        <family val="2"/>
      </rPr>
      <t>Desmonte de malla ciclónica,</t>
    </r>
    <r>
      <rPr>
        <sz val="9"/>
        <rFont val="Arial"/>
        <family val="2"/>
      </rPr>
      <t xml:space="preserve"> incluye: mano de obra, herramienta y/o equipo y todo lo necesario para su correcta ejecución.</t>
    </r>
  </si>
  <si>
    <r>
      <rPr>
        <b/>
        <sz val="9"/>
        <rFont val="Arial"/>
        <family val="2"/>
      </rPr>
      <t>Limpieza y retiro de maleza</t>
    </r>
    <r>
      <rPr>
        <sz val="9"/>
        <rFont val="Arial"/>
        <family val="2"/>
      </rPr>
      <t>, en área exterior, incluye: mano de obra, herramienta y todo lo necesario para su correcta ejecución.</t>
    </r>
  </si>
  <si>
    <r>
      <rPr>
        <b/>
        <sz val="9"/>
        <rFont val="Arial"/>
        <family val="2"/>
      </rPr>
      <t xml:space="preserve">Demolicion completa de edificio de centro de salud Navolato, </t>
    </r>
    <r>
      <rPr>
        <sz val="9"/>
        <rFont val="Arial"/>
        <family val="2"/>
      </rPr>
      <t xml:space="preserve"> </t>
    </r>
    <r>
      <rPr>
        <b/>
        <sz val="9"/>
        <rFont val="Arial"/>
        <family val="2"/>
      </rPr>
      <t>por medios mecanicos,</t>
    </r>
    <r>
      <rPr>
        <sz val="9"/>
        <rFont val="Arial"/>
        <family val="2"/>
      </rPr>
      <t xml:space="preserve"> con medidas exteriores de 24.45 de frente por 35.77 de largo,</t>
    </r>
    <r>
      <rPr>
        <b/>
        <sz val="9"/>
        <rFont val="Arial"/>
        <family val="2"/>
      </rPr>
      <t xml:space="preserve"> </t>
    </r>
    <r>
      <rPr>
        <sz val="9"/>
        <rFont val="Arial"/>
        <family val="2"/>
      </rPr>
      <t xml:space="preserve">mano de obra para su correcta ejecucion, demolicion de muros, trabes, castillos, columnas, cortes y retiros de varilla con equipo de corte, incluye: material, mano de obra, herramienta, y todo lo necesario para su correcta ejecucion. </t>
    </r>
  </si>
  <si>
    <r>
      <rPr>
        <b/>
        <sz val="9"/>
        <rFont val="Arial"/>
        <family val="2"/>
      </rPr>
      <t>Carga</t>
    </r>
    <r>
      <rPr>
        <sz val="9"/>
        <rFont val="Arial"/>
        <family val="2"/>
      </rPr>
      <t xml:space="preserve"> y </t>
    </r>
    <r>
      <rPr>
        <b/>
        <sz val="9"/>
        <rFont val="Arial"/>
        <family val="2"/>
      </rPr>
      <t>retiro de escombro</t>
    </r>
    <r>
      <rPr>
        <sz val="9"/>
        <rFont val="Arial"/>
        <family val="2"/>
      </rPr>
      <t xml:space="preserve"> producto de desmontajes y/o demolición del edificio en camión, a un lugar donde no ocasiones daños a terceros, incluye: mano de obra, herramienta y/o equipo y todo lo necesario para su ejecución.</t>
    </r>
  </si>
  <si>
    <r>
      <rPr>
        <b/>
        <sz val="9"/>
        <rFont val="Arial"/>
        <family val="2"/>
      </rPr>
      <t>Trazo y nivelación de terreno</t>
    </r>
    <r>
      <rPr>
        <sz val="9"/>
        <rFont val="Arial"/>
        <family val="2"/>
      </rPr>
      <t>, incluye: material, mano de obra, herramienta y todo lo necesario para su ejecución.</t>
    </r>
  </si>
  <si>
    <r>
      <rPr>
        <b/>
        <sz val="9"/>
        <rFont val="Arial"/>
        <family val="2"/>
      </rPr>
      <t xml:space="preserve">Acarreo en carretilla </t>
    </r>
    <r>
      <rPr>
        <sz val="9"/>
        <rFont val="Arial"/>
        <family val="2"/>
      </rPr>
      <t>de material producto de excavación  de 5.00 a 20.00 mts. de distancia, incluye: mano de obra, herramienta y todo lo necesario para su ejecución.</t>
    </r>
  </si>
  <si>
    <r>
      <rPr>
        <b/>
        <sz val="9"/>
        <rFont val="Arial"/>
        <family val="2"/>
      </rPr>
      <t>Realizacion de zapata aislada</t>
    </r>
    <r>
      <rPr>
        <sz val="9"/>
        <rFont val="Arial"/>
        <family val="2"/>
      </rPr>
      <t xml:space="preserve"> </t>
    </r>
    <r>
      <rPr>
        <b/>
        <sz val="9"/>
        <rFont val="Arial"/>
        <family val="2"/>
      </rPr>
      <t>de 1.50x1.50x0.30 mts</t>
    </r>
    <r>
      <rPr>
        <sz val="9"/>
        <rFont val="Arial"/>
        <family val="2"/>
      </rPr>
      <t xml:space="preserve">.de concreto f'c= 250 Kg/Cm2 armada con vars. de 5/8"Ø @ 20 cms. en ambos sentidos, </t>
    </r>
    <r>
      <rPr>
        <b/>
        <sz val="9"/>
        <rFont val="Arial"/>
        <family val="2"/>
      </rPr>
      <t xml:space="preserve"> incluye dado de 0.56x0.30x h= 0 a 2.00 mts.</t>
    </r>
    <r>
      <rPr>
        <sz val="9"/>
        <rFont val="Arial"/>
        <family val="2"/>
      </rPr>
      <t xml:space="preserve"> 4 vars 3/4" y con estribos y grapas  de 3/8"ø @ 20 cms, incluye: cimbra, descimbra,  habilitado del acero, anclajes, amarres, traslapes, vaciado colado vibrado, curado, desperdicio, mano de obra, herramienta y/o equipo y todo lo necesario para su correcta ejecución. </t>
    </r>
    <r>
      <rPr>
        <b/>
        <sz val="9"/>
        <rFont val="Arial"/>
        <family val="2"/>
      </rPr>
      <t>Edificio</t>
    </r>
  </si>
  <si>
    <r>
      <rPr>
        <b/>
        <sz val="9"/>
        <rFont val="Arial"/>
        <family val="2"/>
      </rPr>
      <t>Realizacion de zapata aislada</t>
    </r>
    <r>
      <rPr>
        <sz val="9"/>
        <rFont val="Arial"/>
        <family val="2"/>
      </rPr>
      <t xml:space="preserve"> </t>
    </r>
    <r>
      <rPr>
        <b/>
        <sz val="9"/>
        <rFont val="Arial"/>
        <family val="2"/>
      </rPr>
      <t>de 1.50x1.50x0.30 mts</t>
    </r>
    <r>
      <rPr>
        <sz val="9"/>
        <rFont val="Arial"/>
        <family val="2"/>
      </rPr>
      <t xml:space="preserve">.de concreto f'c= 250 Kg/Cm2 armada con vars. de 5/8"Ø @ 20 cms. en ambos sentidos,  </t>
    </r>
    <r>
      <rPr>
        <b/>
        <sz val="9"/>
        <rFont val="Arial"/>
        <family val="2"/>
      </rPr>
      <t>incluye dado de 0.35x0.35x h= 0 a 2.00 mts.</t>
    </r>
    <r>
      <rPr>
        <sz val="9"/>
        <rFont val="Arial"/>
        <family val="2"/>
      </rPr>
      <t xml:space="preserve"> con 4 var ø 3/4" y estribos de 3/8"ø @ 20 cms, incluye: cimbra, descimbra,  habilitado del acero, anclajes, amarres, traslapes, vaciado colado vibrado, curado, desperdicio, mano de obra, herramienta y/o equipo y todo lo necesario para su correcta ejecución.</t>
    </r>
    <r>
      <rPr>
        <b/>
        <sz val="9"/>
        <rFont val="Arial"/>
        <family val="2"/>
      </rPr>
      <t xml:space="preserve"> Edificio</t>
    </r>
  </si>
  <si>
    <r>
      <rPr>
        <b/>
        <sz val="9"/>
        <rFont val="Arial"/>
        <family val="2"/>
      </rPr>
      <t>Realización de zapata aislada</t>
    </r>
    <r>
      <rPr>
        <sz val="9"/>
        <rFont val="Arial"/>
        <family val="2"/>
      </rPr>
      <t xml:space="preserve"> de </t>
    </r>
    <r>
      <rPr>
        <b/>
        <sz val="9"/>
        <rFont val="Arial"/>
        <family val="2"/>
      </rPr>
      <t>1.00x1.00x0.20</t>
    </r>
    <r>
      <rPr>
        <sz val="9"/>
        <rFont val="Arial"/>
        <family val="2"/>
      </rPr>
      <t xml:space="preserve"> mts., concreto f'c= 250 kg/cm2 armada con varilla 3/8"Ø @ 15 cms. en ambos sentidos y </t>
    </r>
    <r>
      <rPr>
        <b/>
        <sz val="9"/>
        <rFont val="Arial"/>
        <family val="2"/>
      </rPr>
      <t>dado de 0.30x0.30x1.00 m</t>
    </r>
    <r>
      <rPr>
        <sz val="9"/>
        <rFont val="Arial"/>
        <family val="2"/>
      </rPr>
      <t>ts., con 6 varillas de 3/8" y Estribos ø 1/4" @ 20 cms, incluye:  cimbra, descimbra,  habilitado del acero, anclajes, amarres, traslapes, vaciado colado vibrado, curado, desperdicio, mano de obra, herramienta y/o equipo y todo lo necesario para su correcta ejecución.</t>
    </r>
  </si>
  <si>
    <r>
      <rPr>
        <b/>
        <sz val="9"/>
        <rFont val="Arial"/>
        <family val="2"/>
      </rPr>
      <t>Realización de zapata aislada</t>
    </r>
    <r>
      <rPr>
        <sz val="9"/>
        <rFont val="Arial"/>
        <family val="2"/>
      </rPr>
      <t xml:space="preserve"> de </t>
    </r>
    <r>
      <rPr>
        <b/>
        <sz val="9"/>
        <rFont val="Arial"/>
        <family val="2"/>
      </rPr>
      <t xml:space="preserve">80x80x20 </t>
    </r>
    <r>
      <rPr>
        <sz val="9"/>
        <rFont val="Arial"/>
        <family val="2"/>
      </rPr>
      <t>cms., concreto f'c= 250 kg/cm2 armada con varilla 3/8"Ø @ 15 cms. en ambos sentidos y</t>
    </r>
    <r>
      <rPr>
        <b/>
        <sz val="9"/>
        <rFont val="Arial"/>
        <family val="2"/>
      </rPr>
      <t xml:space="preserve"> dado de 30x30x80 cms</t>
    </r>
    <r>
      <rPr>
        <sz val="9"/>
        <rFont val="Arial"/>
        <family val="2"/>
      </rPr>
      <t>., con 6 varillas de 3/8" y Estribos ø 1/4" @ 20 cms, incluye:  incluye: cimbra, descimbra,  habilitado del acero, anclajes, amarres, traslapes, vaciado colado vibrado, curado, desperdicio, mano de obra, herramienta y/o equipo y todo lo necesario para su ejecución.</t>
    </r>
  </si>
  <si>
    <r>
      <rPr>
        <b/>
        <sz val="9"/>
        <rFont val="Arial"/>
        <family val="2"/>
      </rPr>
      <t>Realizacion de zapata corrida 100cms ancho x 20  cms de espesor en edificio</t>
    </r>
    <r>
      <rPr>
        <sz val="9"/>
        <rFont val="Arial"/>
        <family val="2"/>
      </rPr>
      <t xml:space="preserve"> de concreto f'c= 250 kg/cm2  armada con vars. de 1/2"Ø en sentido longitudinal y transversal @ 20 cms y una trabe de 30cms de peralte ahogada 10 cms en cimentacion por 20 cms ancho; hecha con 4 varillas de 1/2"ø  y est. 1/4"ø @ 15 cms, incluye: material, mano de obra, herramienta y/o equipo y todo lo necesario para su ejecución.</t>
    </r>
  </si>
  <si>
    <r>
      <rPr>
        <b/>
        <sz val="9"/>
        <rFont val="Arial"/>
        <family val="2"/>
      </rPr>
      <t xml:space="preserve">Realizacion de zapata corrida 60 cms ancho x 20 cms espesor en muro exterior de acceso </t>
    </r>
    <r>
      <rPr>
        <sz val="9"/>
        <rFont val="Arial"/>
        <family val="2"/>
      </rPr>
      <t xml:space="preserve"> de concreto f'c= 250 kg/cm2   armada con vars. de 1/2"Ø en sentido longitudinal y  transversal @ 20 cms,  incluye: material, mano de obra, herramienta y/o equipo y todo lo necesario para su ejecución.</t>
    </r>
  </si>
  <si>
    <r>
      <rPr>
        <b/>
        <sz val="9"/>
        <rFont val="Arial"/>
        <family val="2"/>
      </rPr>
      <t>Realización de zapata corrida</t>
    </r>
    <r>
      <rPr>
        <sz val="9"/>
        <rFont val="Arial"/>
        <family val="2"/>
      </rPr>
      <t xml:space="preserve"> </t>
    </r>
    <r>
      <rPr>
        <b/>
        <sz val="9"/>
        <rFont val="Arial"/>
        <family val="2"/>
      </rPr>
      <t>60x15 cms</t>
    </r>
    <r>
      <rPr>
        <sz val="9"/>
        <rFont val="Arial"/>
        <family val="2"/>
      </rPr>
      <t>., concreto f'c= 250 kg/cm2 armada con varilla de 3/8"Ø longitudinal y varilla de 3/8"Ø @ 20 cms, en sentido transversal, incluye: material, mano de obra, herramienta y/o equipo y todo lo necesario para su ejecución.</t>
    </r>
  </si>
  <si>
    <r>
      <t xml:space="preserve">Realizacion de </t>
    </r>
    <r>
      <rPr>
        <b/>
        <sz val="9"/>
        <rFont val="Arial"/>
        <family val="2"/>
      </rPr>
      <t>murete de enrase de block</t>
    </r>
    <r>
      <rPr>
        <sz val="9"/>
        <rFont val="Arial"/>
        <family val="2"/>
      </rPr>
      <t xml:space="preserve"> de cemento </t>
    </r>
    <r>
      <rPr>
        <b/>
        <sz val="9"/>
        <rFont val="Arial"/>
        <family val="2"/>
      </rPr>
      <t>15x20x40</t>
    </r>
    <r>
      <rPr>
        <sz val="9"/>
        <rFont val="Arial"/>
        <family val="2"/>
      </rPr>
      <t xml:space="preserve"> cms. por 1.00 m altura, en </t>
    </r>
    <r>
      <rPr>
        <b/>
        <sz val="9"/>
        <rFont val="Arial"/>
        <family val="2"/>
      </rPr>
      <t>cimentacion zapata corrida</t>
    </r>
    <r>
      <rPr>
        <sz val="9"/>
        <rFont val="Arial"/>
        <family val="2"/>
      </rPr>
      <t xml:space="preserve">, asentado con mortero cemento- arena, proporcion 1:4 juntas de 1.5 cm. de espesor acabado comun y 1 varilla  1/2"Ø  ahogada en concreto @ 41 cms. incluye: material, mano de obra, herramienta y/o equipo y todo lo necesario para su ejecución. </t>
    </r>
    <r>
      <rPr>
        <b/>
        <sz val="9"/>
        <rFont val="Arial"/>
        <family val="2"/>
      </rPr>
      <t>en zapata corrida edificio</t>
    </r>
  </si>
  <si>
    <r>
      <t xml:space="preserve">Realizacion de </t>
    </r>
    <r>
      <rPr>
        <b/>
        <sz val="9"/>
        <rFont val="Arial"/>
        <family val="2"/>
      </rPr>
      <t>murete de enrase de block</t>
    </r>
    <r>
      <rPr>
        <sz val="9"/>
        <rFont val="Arial"/>
        <family val="2"/>
      </rPr>
      <t xml:space="preserve"> de cemento </t>
    </r>
    <r>
      <rPr>
        <b/>
        <sz val="9"/>
        <rFont val="Arial"/>
        <family val="2"/>
      </rPr>
      <t>20x20x40</t>
    </r>
    <r>
      <rPr>
        <sz val="9"/>
        <rFont val="Arial"/>
        <family val="2"/>
      </rPr>
      <t xml:space="preserve"> cms.por 1.00 m altura, en </t>
    </r>
    <r>
      <rPr>
        <b/>
        <sz val="9"/>
        <rFont val="Arial"/>
        <family val="2"/>
      </rPr>
      <t>cimentacion zapata corrida</t>
    </r>
    <r>
      <rPr>
        <sz val="9"/>
        <rFont val="Arial"/>
        <family val="2"/>
      </rPr>
      <t xml:space="preserve">, asentado con mortero cemento- arena, proporcion 1:4 juntas de 1.5 cm. de espesor acabado comun y 1 varilla  1/2"Ø  ahogada en concreto @ 41 cms. incluye: material, mano de obra, herramienta y/o equipo y todo lo necesario para su ejecución. </t>
    </r>
    <r>
      <rPr>
        <b/>
        <sz val="9"/>
        <rFont val="Arial"/>
        <family val="2"/>
      </rPr>
      <t>en zapata corrida muro acceso</t>
    </r>
  </si>
  <si>
    <r>
      <t xml:space="preserve">Realización de </t>
    </r>
    <r>
      <rPr>
        <b/>
        <sz val="9"/>
        <rFont val="Arial"/>
        <family val="2"/>
      </rPr>
      <t>murete de enrase de block</t>
    </r>
    <r>
      <rPr>
        <sz val="9"/>
        <rFont val="Arial"/>
        <family val="2"/>
      </rPr>
      <t xml:space="preserve"> de cemento 20x20x40 cms. en cimentación, por 1.00 de altura, asentado con mortero cemento- arena, proporción 1:4 juntas de 1 cm. de espesor acabado común, y 1 varilla 1/2"Ø @ 60 cms. incluye: material, mano de obra, herramienta y/o equipo y todo lo necesario para su ejecución.</t>
    </r>
  </si>
  <si>
    <r>
      <t xml:space="preserve">Realizacion de </t>
    </r>
    <r>
      <rPr>
        <b/>
        <sz val="9"/>
        <rFont val="Arial"/>
        <family val="2"/>
      </rPr>
      <t>dala de desplante de 15x20 cms</t>
    </r>
    <r>
      <rPr>
        <sz val="9"/>
        <rFont val="Arial"/>
        <family val="2"/>
      </rPr>
      <t xml:space="preserve"> de concreto hecho en obra f'c=200 kg/cm2, </t>
    </r>
    <r>
      <rPr>
        <b/>
        <sz val="9"/>
        <rFont val="Arial"/>
        <family val="2"/>
      </rPr>
      <t>armada con armex 15x20-4 y 2 varillas ø3/8".</t>
    </r>
    <r>
      <rPr>
        <sz val="9"/>
        <rFont val="Arial"/>
        <family val="2"/>
      </rPr>
      <t>, incluye: cimbra, colado, vibrado, curado, descimbrado, material, mano de obra, herramienta y/o equipo y todo lo necesario para su ejecución.</t>
    </r>
    <r>
      <rPr>
        <b/>
        <sz val="9"/>
        <rFont val="Arial"/>
        <family val="2"/>
      </rPr>
      <t xml:space="preserve"> En edificio</t>
    </r>
  </si>
  <si>
    <r>
      <t xml:space="preserve">Realizacion de </t>
    </r>
    <r>
      <rPr>
        <b/>
        <sz val="9"/>
        <rFont val="Arial"/>
        <family val="2"/>
      </rPr>
      <t>dala de desplante de 20x20 cms</t>
    </r>
    <r>
      <rPr>
        <sz val="9"/>
        <rFont val="Arial"/>
        <family val="2"/>
      </rPr>
      <t xml:space="preserve"> de concreto hecho en obra f'c=200 kg/cm2, </t>
    </r>
    <r>
      <rPr>
        <b/>
        <sz val="9"/>
        <rFont val="Arial"/>
        <family val="2"/>
      </rPr>
      <t>armada con armex 15x20-4</t>
    </r>
    <r>
      <rPr>
        <sz val="9"/>
        <rFont val="Arial"/>
        <family val="2"/>
      </rPr>
      <t xml:space="preserve"> y 2 varillas ø3/8"., incluye: cimbra, colado, vibrado, curado, descimbrado, material, mano de obra, herramienta y/o equipo y todo lo necesario para su ejecución. </t>
    </r>
    <r>
      <rPr>
        <b/>
        <sz val="9"/>
        <rFont val="Arial"/>
        <family val="2"/>
      </rPr>
      <t>En muro acceso</t>
    </r>
  </si>
  <si>
    <r>
      <t xml:space="preserve">Realización de </t>
    </r>
    <r>
      <rPr>
        <b/>
        <sz val="9"/>
        <rFont val="Arial"/>
        <family val="2"/>
      </rPr>
      <t>dala de desplante de 20x30 cms.</t>
    </r>
    <r>
      <rPr>
        <sz val="9"/>
        <rFont val="Arial"/>
        <family val="2"/>
      </rPr>
      <t xml:space="preserve"> de concreto hecho en obra f'c=250 kg/cm2, armada con 6 varillas de 1/2"Ø y estribos de 1/4"Ø @ 15 y 20 cms., incluye: cimbra, colado, vibrado, curado, descimbrado, material, mano de obra, herramienta y/o equipo y todo lo necesario para su ejecución.</t>
    </r>
  </si>
  <si>
    <r>
      <t xml:space="preserve">Realizacion de </t>
    </r>
    <r>
      <rPr>
        <b/>
        <sz val="9"/>
        <rFont val="Arial"/>
        <family val="2"/>
      </rPr>
      <t>dala de liga de 15x20 cms</t>
    </r>
    <r>
      <rPr>
        <sz val="9"/>
        <rFont val="Arial"/>
        <family val="2"/>
      </rPr>
      <t xml:space="preserve"> de concreto hecho en obra f'c=200 kg/cm2, armada con </t>
    </r>
    <r>
      <rPr>
        <b/>
        <sz val="9"/>
        <rFont val="Arial"/>
        <family val="2"/>
      </rPr>
      <t xml:space="preserve">4 varillas </t>
    </r>
    <r>
      <rPr>
        <sz val="9"/>
        <rFont val="Arial"/>
        <family val="2"/>
      </rPr>
      <t>ø3/8" y estribos de 1/4" @ 20cms., incluye: cimbra, colado, vibrado, curado, descimbrado, material, mano de obra, herramienta y/o equipo y todo lo necesario para su ejecución.</t>
    </r>
    <r>
      <rPr>
        <b/>
        <sz val="9"/>
        <rFont val="Arial"/>
        <family val="2"/>
      </rPr>
      <t xml:space="preserve"> </t>
    </r>
  </si>
  <si>
    <r>
      <t xml:space="preserve">Realizacion de </t>
    </r>
    <r>
      <rPr>
        <b/>
        <sz val="9"/>
        <rFont val="Arial"/>
        <family val="2"/>
      </rPr>
      <t>dala de liga de 15x20 cms</t>
    </r>
    <r>
      <rPr>
        <sz val="9"/>
        <rFont val="Arial"/>
        <family val="2"/>
      </rPr>
      <t xml:space="preserve"> de concreto hecho en obra f'c=200 kg/cm2, </t>
    </r>
    <r>
      <rPr>
        <b/>
        <sz val="9"/>
        <rFont val="Arial"/>
        <family val="2"/>
      </rPr>
      <t>armada con armex 15x20-4 y 2 varillas ø3/8".</t>
    </r>
    <r>
      <rPr>
        <sz val="9"/>
        <rFont val="Arial"/>
        <family val="2"/>
      </rPr>
      <t>, incluye: cimbra, colado, vibrado, curado, descimbrado, material, mano de obra, herramienta y/o equipo y todo lo necesario para su ejecución.</t>
    </r>
    <r>
      <rPr>
        <b/>
        <sz val="9"/>
        <rFont val="Arial"/>
        <family val="2"/>
      </rPr>
      <t xml:space="preserve"> En edificio</t>
    </r>
  </si>
  <si>
    <r>
      <t xml:space="preserve">Realizacion de </t>
    </r>
    <r>
      <rPr>
        <b/>
        <sz val="9"/>
        <rFont val="Arial"/>
        <family val="2"/>
      </rPr>
      <t>dala de desplante de 15x20 cms</t>
    </r>
    <r>
      <rPr>
        <sz val="9"/>
        <rFont val="Arial"/>
        <family val="2"/>
      </rPr>
      <t xml:space="preserve"> de concreto hecho en obra f'c=200 kg/cm2, armada con </t>
    </r>
    <r>
      <rPr>
        <b/>
        <sz val="9"/>
        <rFont val="Arial"/>
        <family val="2"/>
      </rPr>
      <t>armex dala 15x20-4</t>
    </r>
    <r>
      <rPr>
        <sz val="9"/>
        <rFont val="Arial"/>
        <family val="2"/>
      </rPr>
      <t>, incluye: cimbra, colado, vibrado, curado, descimbrado, material, mano de obra, herramienta y/o equipo y todo lo necesario para su correcta ejecución.</t>
    </r>
  </si>
  <si>
    <r>
      <t xml:space="preserve">Realizacion de </t>
    </r>
    <r>
      <rPr>
        <b/>
        <sz val="9"/>
        <rFont val="Arial"/>
        <family val="2"/>
      </rPr>
      <t>anclaje de castillo K1</t>
    </r>
    <r>
      <rPr>
        <sz val="9"/>
        <rFont val="Arial"/>
        <family val="2"/>
      </rPr>
      <t xml:space="preserve"> de 15x15 cms. armada con 4 varillas de 3/8"Ø y estribos de 1/4"Ø @ 20 cms. en cimentacion 1.60 cms. de profundidad, incluye: material, mano de obra, herramienta y/o equipo y todo lo necesario para su ejecución.</t>
    </r>
  </si>
  <si>
    <r>
      <t xml:space="preserve">Realizacion de </t>
    </r>
    <r>
      <rPr>
        <b/>
        <sz val="9"/>
        <rFont val="Arial"/>
        <family val="2"/>
      </rPr>
      <t>anclaje de castillo</t>
    </r>
    <r>
      <rPr>
        <sz val="9"/>
        <rFont val="Arial"/>
        <family val="2"/>
      </rPr>
      <t xml:space="preserve"> </t>
    </r>
    <r>
      <rPr>
        <b/>
        <sz val="9"/>
        <rFont val="Arial"/>
        <family val="2"/>
      </rPr>
      <t>K2</t>
    </r>
    <r>
      <rPr>
        <sz val="9"/>
        <rFont val="Arial"/>
        <family val="2"/>
      </rPr>
      <t xml:space="preserve"> de 15x30 cms. armada con 4 varillas de 1/2"Ø y 2 varillas de 3/8"Ø y estribos de 1/4"Ø @ 15 cms. en cimentacion 1.60 cms. de profundidad, incluye: material, mano de obra, herramienta y/o equipo y todo lo necesario para su ejecución.</t>
    </r>
  </si>
  <si>
    <r>
      <rPr>
        <b/>
        <sz val="9"/>
        <rFont val="Arial"/>
        <family val="2"/>
      </rPr>
      <t>Impermeabilizacion de elementos en cimentacion</t>
    </r>
    <r>
      <rPr>
        <sz val="9"/>
        <rFont val="Arial"/>
        <family val="2"/>
      </rPr>
      <t>, dados,  enrase, contratrabes y dalas con emultex asb. o similar, incluye: material, mano de obra, herramienta y/o equipo y todo lo necesario para su ejecución. Incluye cimentacion de barda acceso</t>
    </r>
  </si>
  <si>
    <r>
      <t xml:space="preserve">Preparacion de tuberia y realizacion de </t>
    </r>
    <r>
      <rPr>
        <b/>
        <sz val="9"/>
        <rFont val="Arial"/>
        <family val="2"/>
      </rPr>
      <t xml:space="preserve">fumigacion de todo el centro </t>
    </r>
    <r>
      <rPr>
        <sz val="9"/>
        <rFont val="Arial"/>
        <family val="2"/>
      </rPr>
      <t>contra termita, polilla, bichos, colocando tuberia de 3/4" bajo piso  en perimetro de la unidad, junto a dala incluye:  inyeccion de producto, resane, material, mano de obra, herramienta y/o equipo y todo lo necesario para su correcta ejecucion.</t>
    </r>
  </si>
  <si>
    <r>
      <rPr>
        <b/>
        <sz val="9"/>
        <rFont val="Arial"/>
        <family val="2"/>
      </rPr>
      <t>Relleno compactado con pison</t>
    </r>
    <r>
      <rPr>
        <sz val="9"/>
        <rFont val="Arial"/>
        <family val="2"/>
      </rPr>
      <t xml:space="preserve"> de mano en capas de 20 cms. incluye: incorporacion de humedad, material, mano de obra, herramienta y/o equipo y todo lo necesario para su ejecución.</t>
    </r>
  </si>
  <si>
    <r>
      <rPr>
        <b/>
        <sz val="9"/>
        <rFont val="Arial"/>
        <family val="2"/>
      </rPr>
      <t>Relleno con material producto de excavacion</t>
    </r>
    <r>
      <rPr>
        <sz val="9"/>
        <rFont val="Arial"/>
        <family val="2"/>
      </rPr>
      <t xml:space="preserve"> puesto en obra compactado con pison de mano en capas de 20 cms. incluye: abundamiento, incorporacion de humedad, material, mano de obra, herramienta y/o equipo y todo lo necesario para su ejecución.</t>
    </r>
  </si>
  <si>
    <r>
      <t xml:space="preserve">Realizacion de </t>
    </r>
    <r>
      <rPr>
        <b/>
        <sz val="9"/>
        <rFont val="Arial"/>
        <family val="2"/>
      </rPr>
      <t>firme de concreto f´c=150 kg/cm2, de 10 cms</t>
    </r>
    <r>
      <rPr>
        <sz val="9"/>
        <rFont val="Arial"/>
        <family val="2"/>
      </rPr>
      <t>. de espesor armado con mallalac 6x6-10/10, terminado planeado, incluye: cimbra, descimbrado, fabricacion, colado y vibrado del concreto, material, mano de obra, herramienta y/o equipo y todo lo necesario para su ejecución.</t>
    </r>
  </si>
  <si>
    <r>
      <t xml:space="preserve">Realización de </t>
    </r>
    <r>
      <rPr>
        <b/>
        <sz val="9"/>
        <rFont val="Arial"/>
        <family val="2"/>
      </rPr>
      <t>firme en charola de regadera</t>
    </r>
    <r>
      <rPr>
        <sz val="9"/>
        <rFont val="Arial"/>
        <family val="2"/>
      </rPr>
      <t xml:space="preserve"> de concreto f´c=150 kg/cm2 de 7 cms. de espesor promedio, terminado planeado, incluye: material, mano de obra, herramienta y/o equipo y todo lo necesario para su ejecución.</t>
    </r>
  </si>
  <si>
    <r>
      <t xml:space="preserve">Realización de </t>
    </r>
    <r>
      <rPr>
        <b/>
        <sz val="9"/>
        <rFont val="Arial"/>
        <family val="2"/>
      </rPr>
      <t>sardinel para regadera</t>
    </r>
    <r>
      <rPr>
        <sz val="9"/>
        <rFont val="Arial"/>
        <family val="2"/>
      </rPr>
      <t xml:space="preserve"> de concreto simple de f´c=150 kg/cm2 de 10x10 cms de espesor promedio, recubierto de azulejo y lechada con cemento blanco, incluye: material, mano de obra, herramienta y/o equipo y todo lo necesario para su ejecución.</t>
    </r>
  </si>
  <si>
    <r>
      <t xml:space="preserve">Realización de </t>
    </r>
    <r>
      <rPr>
        <b/>
        <sz val="9"/>
        <rFont val="Arial"/>
        <family val="2"/>
      </rPr>
      <t>castillo  para cubrir tubo</t>
    </r>
    <r>
      <rPr>
        <sz val="9"/>
        <rFont val="Arial"/>
        <family val="2"/>
      </rPr>
      <t xml:space="preserve"> de bajante de aguas pluviales de 15 x 15 cms de concreto hecho en obra f'c=150 Kg/cm2 armado con armex 4-15X15, incluye: demoler aplanados, grapeado, cimbra, colado, vibrado, curado, descimbrado, material, mano de obra, herramienta y/o equipo y todo lo necesario para su correcta ejecución.</t>
    </r>
  </si>
  <si>
    <r>
      <t xml:space="preserve">Realizacion de </t>
    </r>
    <r>
      <rPr>
        <b/>
        <sz val="9"/>
        <rFont val="Arial"/>
        <family val="2"/>
      </rPr>
      <t>castillo de 15x30 cms.</t>
    </r>
    <r>
      <rPr>
        <sz val="9"/>
        <rFont val="Arial"/>
        <family val="2"/>
      </rPr>
      <t xml:space="preserve"> de concreto f'c=200 kg/cm2, armada con 4 varillas 1/2"Ø y 2 varillas de 3/8"Ø y estribos 1/4"Ø @ 15 cms., incluye: cimbra, descimbrado, material, mano de obra, herramienta y/o equipo y todo lo necesario para su ejecución. 14 pzas  H=3.30</t>
    </r>
  </si>
  <si>
    <r>
      <t xml:space="preserve">Realización de </t>
    </r>
    <r>
      <rPr>
        <b/>
        <sz val="9"/>
        <rFont val="Arial"/>
        <family val="2"/>
      </rPr>
      <t>castillo de 20x20 cms.</t>
    </r>
    <r>
      <rPr>
        <sz val="9"/>
        <rFont val="Arial"/>
        <family val="2"/>
      </rPr>
      <t xml:space="preserve"> de concreto f'c=200 kg/cm2, armada con 4 varillas 3/8"Ø y estribos 1/4"Ø @ 20 cms., incluye: cimbra, descimbra, material, mano de obra, herramienta y/o equipo y todo lo necesario para su ejecución.</t>
    </r>
  </si>
  <si>
    <r>
      <t xml:space="preserve">Realización de </t>
    </r>
    <r>
      <rPr>
        <b/>
        <sz val="9"/>
        <rFont val="Arial"/>
        <family val="2"/>
      </rPr>
      <t>columna de concreto</t>
    </r>
    <r>
      <rPr>
        <sz val="9"/>
        <rFont val="Arial"/>
        <family val="2"/>
      </rPr>
      <t xml:space="preserve"> armado de 25x25 cms. de concreto hecho en obra f'c= 250 kg/cm2, armada con 8 varillas 5/8"Ø y estribos 3/8"Ø @20, 25, 50 cms. con concreto hecho en obra f'c= 250 kg/cm2 con anclaje a dado de cimentación, incluye: cimbra, descimbra, material, mano de obra, herramienta y/o equipo y todo lo necesario para su ejecución.</t>
    </r>
  </si>
  <si>
    <r>
      <t xml:space="preserve">Realizacion de </t>
    </r>
    <r>
      <rPr>
        <b/>
        <sz val="9"/>
        <rFont val="Arial"/>
        <family val="2"/>
      </rPr>
      <t>columna C1 h=3.30 M. de concreto</t>
    </r>
    <r>
      <rPr>
        <sz val="9"/>
        <rFont val="Arial"/>
        <family val="2"/>
      </rPr>
      <t xml:space="preserve"> armado de </t>
    </r>
    <r>
      <rPr>
        <b/>
        <sz val="9"/>
        <rFont val="Arial"/>
        <family val="2"/>
      </rPr>
      <t xml:space="preserve">30x30 </t>
    </r>
    <r>
      <rPr>
        <sz val="9"/>
        <rFont val="Arial"/>
        <family val="2"/>
      </rPr>
      <t xml:space="preserve">cms. de concreto hecho en obra f'c= 250 kg/cm2, armada con 8 varillas 5/8"Ø y estribos 3/8"Ø @20 cms. con concreto hecho en obra f'c= 250 kg/cm2 </t>
    </r>
    <r>
      <rPr>
        <b/>
        <sz val="9"/>
        <rFont val="Arial"/>
        <family val="2"/>
      </rPr>
      <t>con anclaje a dado y cimentacion</t>
    </r>
    <r>
      <rPr>
        <sz val="9"/>
        <rFont val="Arial"/>
        <family val="2"/>
      </rPr>
      <t>, incluye: cimbra, descimbra, material, mano de obra, herramienta y/o equipo y todo lo necesario para su ejecución. 23 pzas H=5.80 m total, esta medida incluye anclaje</t>
    </r>
  </si>
  <si>
    <r>
      <t xml:space="preserve">Realizacion de </t>
    </r>
    <r>
      <rPr>
        <b/>
        <sz val="9"/>
        <rFont val="Arial"/>
        <family val="2"/>
      </rPr>
      <t>columna C2 h=3.30 M. de concreto</t>
    </r>
    <r>
      <rPr>
        <sz val="9"/>
        <rFont val="Arial"/>
        <family val="2"/>
      </rPr>
      <t xml:space="preserve"> armado de </t>
    </r>
    <r>
      <rPr>
        <b/>
        <sz val="9"/>
        <rFont val="Arial"/>
        <family val="2"/>
      </rPr>
      <t xml:space="preserve">30x56 </t>
    </r>
    <r>
      <rPr>
        <sz val="9"/>
        <rFont val="Arial"/>
        <family val="2"/>
      </rPr>
      <t xml:space="preserve">cms. de concreto hecho en obra f'c= 250 kg/cm2, armada con 8 varillas 5/8"Ø y estribos 3/8"Ø @20 cms. con concreto hecho en obra f'c= 250 kg/cm2 </t>
    </r>
    <r>
      <rPr>
        <b/>
        <sz val="9"/>
        <rFont val="Arial"/>
        <family val="2"/>
      </rPr>
      <t>con anclaje a dado y cimentacion,</t>
    </r>
    <r>
      <rPr>
        <sz val="9"/>
        <rFont val="Arial"/>
        <family val="2"/>
      </rPr>
      <t xml:space="preserve"> incluye: cimbra, descimbra, material, mano de obra, herramienta y/o equipo y todo lo necesario para su ejecución. 5 pzas H=5.80 m total  esta medida incluye anclaje</t>
    </r>
  </si>
  <si>
    <r>
      <t xml:space="preserve">Realizacion de </t>
    </r>
    <r>
      <rPr>
        <b/>
        <sz val="9"/>
        <rFont val="Arial"/>
        <family val="2"/>
      </rPr>
      <t>muro de block 20x20x40cms</t>
    </r>
    <r>
      <rPr>
        <sz val="9"/>
        <rFont val="Arial"/>
        <family val="2"/>
      </rPr>
      <t xml:space="preserve"> asentado con mortero, cal, arena proporcion 1:3 acabado comun, incluye: andamios, material, material, mano de obra, herramienta y/o equipo y todo lo necesario para su ejecución. H=0.80 M </t>
    </r>
    <r>
      <rPr>
        <b/>
        <sz val="9"/>
        <rFont val="Arial"/>
        <family val="2"/>
      </rPr>
      <t>Muro barda de acceso</t>
    </r>
  </si>
  <si>
    <r>
      <t xml:space="preserve">Realizacion de </t>
    </r>
    <r>
      <rPr>
        <b/>
        <sz val="9"/>
        <rFont val="Arial"/>
        <family val="2"/>
      </rPr>
      <t>dala intermedia en muro de 15x20 cms</t>
    </r>
    <r>
      <rPr>
        <sz val="9"/>
        <rFont val="Arial"/>
        <family val="2"/>
      </rPr>
      <t xml:space="preserve"> de concreto hecho en obra f'c=200 kg/cm2, armada con </t>
    </r>
    <r>
      <rPr>
        <b/>
        <sz val="9"/>
        <rFont val="Arial"/>
        <family val="2"/>
      </rPr>
      <t>4 varillas 3/8"Ø</t>
    </r>
    <r>
      <rPr>
        <sz val="9"/>
        <rFont val="Arial"/>
        <family val="2"/>
      </rPr>
      <t xml:space="preserve"> y estribos de 1/4"Ø @ 20 cms., incluye: cimbra, colado, vibrado, curado, descimbrado, material, mano de obra, herramienta y/o equipo y todo lo necesario para su ejecución. H=1.00 M lecho bajo dala</t>
    </r>
  </si>
  <si>
    <r>
      <t xml:space="preserve">Realizacion de </t>
    </r>
    <r>
      <rPr>
        <b/>
        <sz val="9"/>
        <rFont val="Arial"/>
        <family val="2"/>
      </rPr>
      <t>dala intermedia en muro de 15x20 cms</t>
    </r>
    <r>
      <rPr>
        <sz val="9"/>
        <rFont val="Arial"/>
        <family val="2"/>
      </rPr>
      <t xml:space="preserve"> de concreto hecho en obra f'c=200 kg/cm2,  </t>
    </r>
    <r>
      <rPr>
        <b/>
        <sz val="9"/>
        <rFont val="Arial"/>
        <family val="2"/>
      </rPr>
      <t>armada armex dala 15x20-4</t>
    </r>
    <r>
      <rPr>
        <sz val="9"/>
        <rFont val="Arial"/>
        <family val="2"/>
      </rPr>
      <t xml:space="preserve">., incluye: cimbra, colado, vibrado, curado, descimbrado, material, mano de obra, herramienta y/o equipo y todo lo necesario para su ejecución. H=1.00 M lecho bajo de dala  </t>
    </r>
    <r>
      <rPr>
        <b/>
        <sz val="9"/>
        <rFont val="Arial"/>
        <family val="2"/>
      </rPr>
      <t>En edificio</t>
    </r>
  </si>
  <si>
    <r>
      <t xml:space="preserve">Realizacion de </t>
    </r>
    <r>
      <rPr>
        <b/>
        <sz val="9"/>
        <rFont val="Arial"/>
        <family val="2"/>
      </rPr>
      <t>dala de cerramiento en muros de 15x20 cms.</t>
    </r>
    <r>
      <rPr>
        <sz val="9"/>
        <rFont val="Arial"/>
        <family val="2"/>
      </rPr>
      <t xml:space="preserve"> de concreto hecho en obra f'c=200 kg/cm2, armada con 4 varillas de 3/8"Ø de diam. y estribos de 1/4"Ø @ 20 cms., incluye: cimbra, colado, vibrado, curado, descimbrado, material, mano de obra, herramienta y/o equipo y todo lo necesario para su ejecución. H=2.20 M lecho bajo de dala </t>
    </r>
    <r>
      <rPr>
        <b/>
        <sz val="9"/>
        <rFont val="Arial"/>
        <family val="2"/>
      </rPr>
      <t>En edificio</t>
    </r>
  </si>
  <si>
    <r>
      <t xml:space="preserve">Realizacion de </t>
    </r>
    <r>
      <rPr>
        <b/>
        <sz val="9"/>
        <rFont val="Arial"/>
        <family val="2"/>
      </rPr>
      <t>dala de cerramiento en muros de 15x20 cms.</t>
    </r>
    <r>
      <rPr>
        <sz val="9"/>
        <rFont val="Arial"/>
        <family val="2"/>
      </rPr>
      <t xml:space="preserve"> con </t>
    </r>
    <r>
      <rPr>
        <b/>
        <sz val="9"/>
        <rFont val="Arial"/>
        <family val="2"/>
      </rPr>
      <t>armada armex dala 15x20-4</t>
    </r>
    <r>
      <rPr>
        <sz val="9"/>
        <rFont val="Arial"/>
        <family val="2"/>
      </rPr>
      <t xml:space="preserve">., incluye: cimbra, colado, vibrado, curado, descimbrado, material, mano de obra, herramienta y/o equipo y todo lo necesario para su ejecución. H=2.20 M lecho bajo de dala </t>
    </r>
    <r>
      <rPr>
        <b/>
        <sz val="9"/>
        <rFont val="Arial"/>
        <family val="2"/>
      </rPr>
      <t>En edificio</t>
    </r>
  </si>
  <si>
    <r>
      <t xml:space="preserve">Realizacion de </t>
    </r>
    <r>
      <rPr>
        <b/>
        <sz val="9"/>
        <rFont val="Arial"/>
        <family val="2"/>
      </rPr>
      <t>dala de cerramiento en muros de 20x20 cms.</t>
    </r>
    <r>
      <rPr>
        <sz val="9"/>
        <rFont val="Arial"/>
        <family val="2"/>
      </rPr>
      <t xml:space="preserve"> de concreto hecho en obra f'c=200 kg/cm2, armada con 4 varillas de 3/8"Ø de diam. y estribos de 1/4"Ø @ 15 cms., incluye: cimbra, colado, vibrado, curado, descimbrado, placa de acero longitudinal, para posterior colocacion de barandal, material, mano de obra, herramienta y/o equipo y todo lo necesario para su ejecución. H= 0.80 lecho bajo </t>
    </r>
    <r>
      <rPr>
        <b/>
        <sz val="9"/>
        <rFont val="Arial"/>
        <family val="2"/>
      </rPr>
      <t>barda acceso</t>
    </r>
  </si>
  <si>
    <r>
      <t xml:space="preserve">Realización de </t>
    </r>
    <r>
      <rPr>
        <b/>
        <sz val="9"/>
        <rFont val="Arial"/>
        <family val="2"/>
      </rPr>
      <t>dala de cerramiento de 15x30 cms</t>
    </r>
    <r>
      <rPr>
        <sz val="9"/>
        <rFont val="Arial"/>
        <family val="2"/>
      </rPr>
      <t xml:space="preserve"> de concreto hecho en obra f'c=200 kg/cm2, armada con 4 varillas 3/8"Ø y estribos de 1/4"Ø @ 20 cms., incluye: cimbra, colado, vibrado, curado, descimbrado, material, mano de obra, herramienta y/o equipo y todo lo necesario para su ejecución.</t>
    </r>
  </si>
  <si>
    <r>
      <t xml:space="preserve">Realizacion de </t>
    </r>
    <r>
      <rPr>
        <b/>
        <sz val="9"/>
        <rFont val="Arial"/>
        <family val="2"/>
      </rPr>
      <t>enrase de muro de tabique</t>
    </r>
    <r>
      <rPr>
        <sz val="9"/>
        <rFont val="Arial"/>
        <family val="2"/>
      </rPr>
      <t xml:space="preserve"> de barro rojo recocido de 7x14x28 cms asentado con mortero cal-arena proporcion 1:3 acabado comun, incluye: andamios, material, mano de obra, herramienta y/o equipo y todo lo necesario para su ejecución. H= 0.90 M</t>
    </r>
  </si>
  <si>
    <r>
      <t xml:space="preserve">Realizacion de </t>
    </r>
    <r>
      <rPr>
        <b/>
        <sz val="9"/>
        <rFont val="Arial"/>
        <family val="2"/>
      </rPr>
      <t>trabe T1 de concreto</t>
    </r>
    <r>
      <rPr>
        <sz val="9"/>
        <rFont val="Arial"/>
        <family val="2"/>
      </rPr>
      <t xml:space="preserve"> armado de </t>
    </r>
    <r>
      <rPr>
        <b/>
        <sz val="9"/>
        <rFont val="Arial"/>
        <family val="2"/>
      </rPr>
      <t xml:space="preserve">30x25 </t>
    </r>
    <r>
      <rPr>
        <sz val="9"/>
        <rFont val="Arial"/>
        <family val="2"/>
      </rPr>
      <t xml:space="preserve">cms. de peralte de columna a columna a base de concreto hecho en obra f'c= 250 kg/cm2, armada con 2 varillas 1/2"Ø en su parte superior y 3 ø de 1/2" en lecho inferior y estribos 1/4"Ø @15 cms. con concreto hecho en obra, incluye: cimbra, descimbra, material, mano de obra, herramienta y/o equipo y todo lo necesario para su ejecución. </t>
    </r>
  </si>
  <si>
    <r>
      <t xml:space="preserve">Realizacion de </t>
    </r>
    <r>
      <rPr>
        <b/>
        <sz val="9"/>
        <rFont val="Arial"/>
        <family val="2"/>
      </rPr>
      <t xml:space="preserve">capitel en columnas de losa aligerada </t>
    </r>
    <r>
      <rPr>
        <sz val="9"/>
        <rFont val="Arial"/>
        <family val="2"/>
      </rPr>
      <t xml:space="preserve"> concreto f'c= 250 kg/cm2 y acero de refuerzo f'y= 4200 kg/cm2 de 0.25 de espesor total armada con varillas de 1/2"Ø  @ 20cms en ambos sentidos, doble parrilla lecho superior e inferior, incluye: cimbra, descimbra, material, mano de obra, herramienta y/o equipo y todo lo necesario para su ejecución. Medidas segun proyecto. </t>
    </r>
  </si>
  <si>
    <r>
      <t xml:space="preserve">Realización de </t>
    </r>
    <r>
      <rPr>
        <b/>
        <sz val="9"/>
        <rFont val="Arial"/>
        <family val="2"/>
      </rPr>
      <t xml:space="preserve">losa de vigueta y casetón de hielo seco de 15 cms. </t>
    </r>
    <r>
      <rPr>
        <sz val="9"/>
        <rFont val="Arial"/>
        <family val="2"/>
      </rPr>
      <t>de espesor, incluye. cimbra, descimbra, material, mano de obra, herramienta y/o equipo y todo lo necesario para su ejecución.</t>
    </r>
  </si>
  <si>
    <r>
      <t>Suministro y colocacion de</t>
    </r>
    <r>
      <rPr>
        <b/>
        <sz val="9"/>
        <rFont val="Arial"/>
        <family val="2"/>
      </rPr>
      <t xml:space="preserve"> tela yesera, se colocara antes de colocar  caseton de losa aligerada</t>
    </r>
    <r>
      <rPr>
        <sz val="9"/>
        <rFont val="Arial"/>
        <family val="2"/>
      </rPr>
      <t>, (lecho inferior de caseton, bajo caseton) para agarre del yeso, incluye, material,mano de obra, herramienta y/o equipo y todo lo necesario para su colocacion (solo en volados exteriores de edificio)</t>
    </r>
  </si>
  <si>
    <r>
      <t xml:space="preserve">Realizacion de </t>
    </r>
    <r>
      <rPr>
        <b/>
        <sz val="9"/>
        <rFont val="Arial"/>
        <family val="2"/>
      </rPr>
      <t xml:space="preserve">castillo de 15x15 cms. en pretil </t>
    </r>
    <r>
      <rPr>
        <sz val="9"/>
        <rFont val="Arial"/>
        <family val="2"/>
      </rPr>
      <t xml:space="preserve">de concreto hecho en obra f'c=200 kg/cm2, armada con 4 varillas 3/8"Ø y estribos 1/4"Ø @ 15 cms., incluye: cimbra, descimbra, material, mano de obra, herramienta y/o equipo y todo lo necesario para su ejecución. 40 pzas H=0.60 </t>
    </r>
  </si>
  <si>
    <r>
      <t xml:space="preserve">Realizacion de </t>
    </r>
    <r>
      <rPr>
        <b/>
        <sz val="9"/>
        <rFont val="Arial"/>
        <family val="2"/>
      </rPr>
      <t>pretil de tabique</t>
    </r>
    <r>
      <rPr>
        <sz val="9"/>
        <rFont val="Arial"/>
        <family val="2"/>
      </rPr>
      <t xml:space="preserve"> de hasta 1.00m de altura, asentado con mortero cemento-arena proporcion 1:4, incluye: material, mano de obra, herramienta y todo lo necesario para su ejecucion. 60 cms de altura</t>
    </r>
  </si>
  <si>
    <r>
      <t xml:space="preserve">Realizacion de </t>
    </r>
    <r>
      <rPr>
        <b/>
        <sz val="9"/>
        <rFont val="Arial"/>
        <family val="2"/>
      </rPr>
      <t xml:space="preserve">dala de cerramiento de 15x20 cms sobre pretil </t>
    </r>
    <r>
      <rPr>
        <sz val="9"/>
        <rFont val="Arial"/>
        <family val="2"/>
      </rPr>
      <t xml:space="preserve">a base de concreto hecho en obra f'c=200 kg/cm2, </t>
    </r>
    <r>
      <rPr>
        <b/>
        <sz val="9"/>
        <rFont val="Arial"/>
        <family val="2"/>
      </rPr>
      <t>armada con armex 15x15-</t>
    </r>
    <r>
      <rPr>
        <sz val="9"/>
        <rFont val="Arial"/>
        <family val="2"/>
      </rPr>
      <t>4, incluye: cimbra, colado, vibrado, curado, descimbrado, material, mano de obra, herramienta y/o equipo y todo lo necesario para su ejecución.</t>
    </r>
  </si>
  <si>
    <r>
      <t xml:space="preserve">Realizacion de </t>
    </r>
    <r>
      <rPr>
        <b/>
        <sz val="9"/>
        <rFont val="Arial"/>
        <family val="2"/>
      </rPr>
      <t xml:space="preserve">dala de cerramiento de 15x20 cms en pretil </t>
    </r>
    <r>
      <rPr>
        <sz val="9"/>
        <rFont val="Arial"/>
        <family val="2"/>
      </rPr>
      <t xml:space="preserve">a base de concreto hecho en obra f'c=200 kg/cm2, armada con </t>
    </r>
    <r>
      <rPr>
        <b/>
        <sz val="9"/>
        <rFont val="Arial"/>
        <family val="2"/>
      </rPr>
      <t>4 varillas de 3/8"Ø</t>
    </r>
    <r>
      <rPr>
        <sz val="9"/>
        <rFont val="Arial"/>
        <family val="2"/>
      </rPr>
      <t xml:space="preserve"> de diam. y estribos de 1/4"Ø @ 20 cms., incluye: cimbra, colado, vibrado, curado, descimbrado, material, mano de obra, herramienta y/o equipo y todo lo necesario para su correcta ejecución.</t>
    </r>
  </si>
  <si>
    <r>
      <t xml:space="preserve">Realizacion de </t>
    </r>
    <r>
      <rPr>
        <b/>
        <sz val="9"/>
        <rFont val="Arial"/>
        <family val="2"/>
      </rPr>
      <t xml:space="preserve">aplanado en muros enrase </t>
    </r>
    <r>
      <rPr>
        <sz val="9"/>
        <rFont val="Arial"/>
        <family val="2"/>
      </rPr>
      <t xml:space="preserve">a base de mortero cemento-cal-arena </t>
    </r>
    <r>
      <rPr>
        <b/>
        <sz val="9"/>
        <rFont val="Arial"/>
        <family val="2"/>
      </rPr>
      <t>acabado rastreado,</t>
    </r>
    <r>
      <rPr>
        <sz val="9"/>
        <rFont val="Arial"/>
        <family val="2"/>
      </rPr>
      <t xml:space="preserve"> incluye: material, mano de obra, herramienta y todo lo necesario para su ejecución.  h=1.10 (dala cerramiento y enrase) 360.79 ML </t>
    </r>
    <r>
      <rPr>
        <b/>
        <sz val="9"/>
        <rFont val="Arial"/>
        <family val="2"/>
      </rPr>
      <t>Edificio</t>
    </r>
  </si>
  <si>
    <r>
      <t xml:space="preserve">Realizacion de </t>
    </r>
    <r>
      <rPr>
        <b/>
        <sz val="9"/>
        <rFont val="Arial"/>
        <family val="2"/>
      </rPr>
      <t>aplanado en muros de pretil</t>
    </r>
    <r>
      <rPr>
        <sz val="9"/>
        <rFont val="Arial"/>
        <family val="2"/>
      </rPr>
      <t xml:space="preserve"> a base de mortero cemento-cal-arena  </t>
    </r>
    <r>
      <rPr>
        <b/>
        <sz val="9"/>
        <rFont val="Arial"/>
        <family val="2"/>
      </rPr>
      <t>acabado rastreado,</t>
    </r>
    <r>
      <rPr>
        <sz val="9"/>
        <rFont val="Arial"/>
        <family val="2"/>
      </rPr>
      <t xml:space="preserve"> incluye: material, mano de obra, herramienta y todo lo necesario para su ejecución. A h=0.80 ambas caras (pretil y dala cerramiento) </t>
    </r>
    <r>
      <rPr>
        <b/>
        <sz val="9"/>
        <rFont val="Arial"/>
        <family val="2"/>
      </rPr>
      <t>Edificio</t>
    </r>
  </si>
  <si>
    <r>
      <t xml:space="preserve">Realizacion de </t>
    </r>
    <r>
      <rPr>
        <b/>
        <sz val="9"/>
        <rFont val="Arial"/>
        <family val="2"/>
      </rPr>
      <t>aplanado a base de mortero</t>
    </r>
    <r>
      <rPr>
        <sz val="9"/>
        <rFont val="Arial"/>
        <family val="2"/>
      </rPr>
      <t xml:space="preserve"> cemento-cal-arena  en  </t>
    </r>
    <r>
      <rPr>
        <b/>
        <sz val="9"/>
        <rFont val="Arial"/>
        <family val="2"/>
      </rPr>
      <t>muros,</t>
    </r>
    <r>
      <rPr>
        <sz val="9"/>
        <rFont val="Arial"/>
        <family val="2"/>
      </rPr>
      <t xml:space="preserve"> </t>
    </r>
    <r>
      <rPr>
        <b/>
        <sz val="9"/>
        <rFont val="Arial"/>
        <family val="2"/>
      </rPr>
      <t>acabado floteado, pulido</t>
    </r>
    <r>
      <rPr>
        <sz val="9"/>
        <rFont val="Arial"/>
        <family val="2"/>
      </rPr>
      <t xml:space="preserve">, incluye: material, mano de obra, herramienta y todo lo necesario para su ejecución. H=2.20 m </t>
    </r>
    <r>
      <rPr>
        <b/>
        <sz val="9"/>
        <rFont val="Arial"/>
        <family val="2"/>
      </rPr>
      <t>Edificio</t>
    </r>
  </si>
  <si>
    <r>
      <t xml:space="preserve">Realizacion de </t>
    </r>
    <r>
      <rPr>
        <b/>
        <sz val="9"/>
        <rFont val="Arial"/>
        <family val="2"/>
      </rPr>
      <t xml:space="preserve">aplanado en muros de enrase </t>
    </r>
    <r>
      <rPr>
        <sz val="9"/>
        <rFont val="Arial"/>
        <family val="2"/>
      </rPr>
      <t xml:space="preserve">a base de mortero cemento-cal-arena, </t>
    </r>
    <r>
      <rPr>
        <b/>
        <sz val="9"/>
        <rFont val="Arial"/>
        <family val="2"/>
      </rPr>
      <t>acabado floteado, pulido</t>
    </r>
    <r>
      <rPr>
        <sz val="9"/>
        <rFont val="Arial"/>
        <family val="2"/>
      </rPr>
      <t xml:space="preserve">, incluye: material, mano de obra, herramienta y todo lo necesario para su ejecución.  h=1.10 cara exterior y 0.60 cara interior (dala cerramiento y enrase pasando 10cms de falso plafon) 360.79 ML </t>
    </r>
    <r>
      <rPr>
        <b/>
        <sz val="9"/>
        <rFont val="Arial"/>
        <family val="2"/>
      </rPr>
      <t>Edificio</t>
    </r>
  </si>
  <si>
    <r>
      <t xml:space="preserve">Realizacion de </t>
    </r>
    <r>
      <rPr>
        <b/>
        <sz val="9"/>
        <rFont val="Arial"/>
        <family val="2"/>
      </rPr>
      <t>aplanado de pretil</t>
    </r>
    <r>
      <rPr>
        <sz val="9"/>
        <rFont val="Arial"/>
        <family val="2"/>
      </rPr>
      <t xml:space="preserve"> a base de mortero cemento-cal-arena  en  </t>
    </r>
    <r>
      <rPr>
        <b/>
        <sz val="9"/>
        <rFont val="Arial"/>
        <family val="2"/>
      </rPr>
      <t>acabado floteado, pulido</t>
    </r>
    <r>
      <rPr>
        <sz val="9"/>
        <rFont val="Arial"/>
        <family val="2"/>
      </rPr>
      <t>, incluye: material, mano de obra, herramienta y todo lo necesario para su ejecución. H=0.80 m ambas caras (pretil y dala cerramiento)</t>
    </r>
    <r>
      <rPr>
        <b/>
        <sz val="9"/>
        <rFont val="Arial"/>
        <family val="2"/>
      </rPr>
      <t xml:space="preserve"> Edificio</t>
    </r>
  </si>
  <si>
    <r>
      <t xml:space="preserve">Realizacion de </t>
    </r>
    <r>
      <rPr>
        <b/>
        <sz val="9"/>
        <rFont val="Arial"/>
        <family val="2"/>
      </rPr>
      <t>aplanado en muros de barda acceso</t>
    </r>
    <r>
      <rPr>
        <sz val="9"/>
        <rFont val="Arial"/>
        <family val="2"/>
      </rPr>
      <t xml:space="preserve"> a base de mortero cemento-cal-arena  </t>
    </r>
    <r>
      <rPr>
        <b/>
        <sz val="9"/>
        <rFont val="Arial"/>
        <family val="2"/>
      </rPr>
      <t>acabado rastreado,</t>
    </r>
    <r>
      <rPr>
        <sz val="9"/>
        <rFont val="Arial"/>
        <family val="2"/>
      </rPr>
      <t xml:space="preserve"> incluye: material, mano de obra, herramienta y todo lo necesario para su ejecución. A h=1.00 ambas caras (dala cerramiento y muro bajo) </t>
    </r>
    <r>
      <rPr>
        <b/>
        <sz val="9"/>
        <rFont val="Arial"/>
        <family val="2"/>
      </rPr>
      <t>muro acceso</t>
    </r>
  </si>
  <si>
    <r>
      <t xml:space="preserve">Realizacion de </t>
    </r>
    <r>
      <rPr>
        <b/>
        <sz val="9"/>
        <rFont val="Arial"/>
        <family val="2"/>
      </rPr>
      <t xml:space="preserve">aplanado en muros de barda acceso </t>
    </r>
    <r>
      <rPr>
        <sz val="9"/>
        <rFont val="Arial"/>
        <family val="2"/>
      </rPr>
      <t xml:space="preserve">a  base de mortero cemento-cal-arena  en  </t>
    </r>
    <r>
      <rPr>
        <b/>
        <sz val="9"/>
        <rFont val="Arial"/>
        <family val="2"/>
      </rPr>
      <t>acabado floteado, pulido</t>
    </r>
    <r>
      <rPr>
        <sz val="9"/>
        <rFont val="Arial"/>
        <family val="2"/>
      </rPr>
      <t>, incluye: material, mano de obra, herramienta y todo lo necesario para su ejecución. H=1.00 M ambas caras (dala cerramiento y muro bajo)</t>
    </r>
    <r>
      <rPr>
        <b/>
        <sz val="9"/>
        <rFont val="Arial"/>
        <family val="2"/>
      </rPr>
      <t xml:space="preserve"> En barda acceso</t>
    </r>
  </si>
  <si>
    <r>
      <t xml:space="preserve">Realizacion de </t>
    </r>
    <r>
      <rPr>
        <b/>
        <sz val="9"/>
        <rFont val="Arial"/>
        <family val="2"/>
      </rPr>
      <t xml:space="preserve">aplanado en muros colindantes existentes </t>
    </r>
    <r>
      <rPr>
        <sz val="9"/>
        <rFont val="Arial"/>
        <family val="2"/>
      </rPr>
      <t>a base de mortero cemento-cal-arena</t>
    </r>
    <r>
      <rPr>
        <b/>
        <sz val="9"/>
        <rFont val="Arial"/>
        <family val="2"/>
      </rPr>
      <t xml:space="preserve">, </t>
    </r>
    <r>
      <rPr>
        <sz val="9"/>
        <rFont val="Arial"/>
        <family val="2"/>
      </rPr>
      <t xml:space="preserve"> </t>
    </r>
    <r>
      <rPr>
        <b/>
        <sz val="9"/>
        <rFont val="Arial"/>
        <family val="2"/>
      </rPr>
      <t>acabado rastreado,</t>
    </r>
    <r>
      <rPr>
        <sz val="9"/>
        <rFont val="Arial"/>
        <family val="2"/>
      </rPr>
      <t xml:space="preserve"> incluye: material, mano de obra, herramienta y todo lo necesario para su ejecución.  h=4.00 M</t>
    </r>
  </si>
  <si>
    <r>
      <t xml:space="preserve">Realizacion de </t>
    </r>
    <r>
      <rPr>
        <b/>
        <sz val="9"/>
        <rFont val="Arial"/>
        <family val="2"/>
      </rPr>
      <t>aplanado en muros colindantes existentes</t>
    </r>
    <r>
      <rPr>
        <sz val="9"/>
        <rFont val="Arial"/>
        <family val="2"/>
      </rPr>
      <t xml:space="preserve"> a base de mortero cemento-cal-arena  en  </t>
    </r>
    <r>
      <rPr>
        <b/>
        <sz val="9"/>
        <rFont val="Arial"/>
        <family val="2"/>
      </rPr>
      <t>muros,</t>
    </r>
    <r>
      <rPr>
        <sz val="9"/>
        <rFont val="Arial"/>
        <family val="2"/>
      </rPr>
      <t xml:space="preserve"> </t>
    </r>
    <r>
      <rPr>
        <b/>
        <sz val="9"/>
        <rFont val="Arial"/>
        <family val="2"/>
      </rPr>
      <t>acabado floteado, pulido</t>
    </r>
    <r>
      <rPr>
        <sz val="9"/>
        <rFont val="Arial"/>
        <family val="2"/>
      </rPr>
      <t>, incluye: material, mano de obra, herramienta y todo lo necesario para su ejecución. H=4.00 m</t>
    </r>
  </si>
  <si>
    <r>
      <t xml:space="preserve">Realizacion de </t>
    </r>
    <r>
      <rPr>
        <b/>
        <sz val="9"/>
        <rFont val="Arial"/>
        <family val="2"/>
      </rPr>
      <t xml:space="preserve">volumen de azotea </t>
    </r>
    <r>
      <rPr>
        <sz val="9"/>
        <rFont val="Arial"/>
        <family val="2"/>
      </rPr>
      <t xml:space="preserve">a base de </t>
    </r>
    <r>
      <rPr>
        <b/>
        <sz val="9"/>
        <rFont val="Arial"/>
        <family val="2"/>
      </rPr>
      <t xml:space="preserve">pretil de tabique </t>
    </r>
    <r>
      <rPr>
        <sz val="9"/>
        <rFont val="Arial"/>
        <family val="2"/>
      </rPr>
      <t>de 1.10 m de altura,  asentado con mortero cemento-arena proporcion 1:4, incluye: material, mano de obra, herramienta y todo lo necesario para su ejecucion.</t>
    </r>
  </si>
  <si>
    <r>
      <t xml:space="preserve">Realizacion de  </t>
    </r>
    <r>
      <rPr>
        <b/>
        <sz val="9"/>
        <rFont val="Arial"/>
        <family val="2"/>
      </rPr>
      <t xml:space="preserve">dala de cerramiento de 15x20 cms en pretil de volumen de azotea </t>
    </r>
    <r>
      <rPr>
        <sz val="9"/>
        <rFont val="Arial"/>
        <family val="2"/>
      </rPr>
      <t>a base de concreto hecho en obra f'c=200 kg/cm2, armada con  armada armex dala 15x20-4., incluye: cimbra, colado, vibrado, curado, descimbrado, material, mano de obra, herramienta y/o equipo y todo lo necesario para su ejecución.</t>
    </r>
  </si>
  <si>
    <r>
      <t xml:space="preserve">Realización de </t>
    </r>
    <r>
      <rPr>
        <b/>
        <sz val="9"/>
        <rFont val="Arial"/>
        <family val="2"/>
      </rPr>
      <t>losa plana en volumen de azotea, de concreto armado 10 cms</t>
    </r>
    <r>
      <rPr>
        <sz val="9"/>
        <rFont val="Arial"/>
        <family val="2"/>
      </rPr>
      <t xml:space="preserve"> espesor, concreto f'c= 250 kg/cm2 y acero de refuerzo f'y= 4200 kg/cm2, armada con varillas de 3/8"Ø @ 20 cms. en ambos sentidos, colado integral, con trabes y gotero perimetral integral forjado con tuino planeado con mortero cemento-arena proporción 1:3, incluye: cimbra, descimbra, material, mano de obra, herramienta y/o equipo y todo lo necesario para su ejecución.</t>
    </r>
  </si>
  <si>
    <r>
      <t xml:space="preserve">Realizacion de </t>
    </r>
    <r>
      <rPr>
        <b/>
        <sz val="9"/>
        <rFont val="Arial"/>
        <family val="2"/>
      </rPr>
      <t xml:space="preserve">aplanado en  muros de pretil de volumen azotea </t>
    </r>
    <r>
      <rPr>
        <sz val="9"/>
        <rFont val="Arial"/>
        <family val="2"/>
      </rPr>
      <t>a base de mortero cemento-arena</t>
    </r>
    <r>
      <rPr>
        <b/>
        <sz val="9"/>
        <rFont val="Arial"/>
        <family val="2"/>
      </rPr>
      <t>,  acabado rastreado,</t>
    </r>
    <r>
      <rPr>
        <sz val="9"/>
        <rFont val="Arial"/>
        <family val="2"/>
      </rPr>
      <t xml:space="preserve"> incluye: material, mano de obra, herramienta y todo lo necesario para su ejecución. A h=1.30 ambas caras (dala cerramiento y pretil) volumen de azotea</t>
    </r>
  </si>
  <si>
    <r>
      <t xml:space="preserve">Realizacion de </t>
    </r>
    <r>
      <rPr>
        <b/>
        <sz val="9"/>
        <rFont val="Arial"/>
        <family val="2"/>
      </rPr>
      <t>aplanado a base de mortero</t>
    </r>
    <r>
      <rPr>
        <sz val="9"/>
        <rFont val="Arial"/>
        <family val="2"/>
      </rPr>
      <t xml:space="preserve"> cemento-cal-arena  en  muros de pretil de volumen, </t>
    </r>
    <r>
      <rPr>
        <b/>
        <sz val="9"/>
        <rFont val="Arial"/>
        <family val="2"/>
      </rPr>
      <t>acabado floteado, pulido</t>
    </r>
    <r>
      <rPr>
        <sz val="9"/>
        <rFont val="Arial"/>
        <family val="2"/>
      </rPr>
      <t>, incluye: material, mano de obra, herramienta y todo lo necesario para su ejecución. H=1.30 m ambas caras (dala cerramiento y pretil) volumen de azotea</t>
    </r>
  </si>
  <si>
    <r>
      <t xml:space="preserve">Realizacion de </t>
    </r>
    <r>
      <rPr>
        <b/>
        <sz val="9"/>
        <rFont val="Arial"/>
        <family val="2"/>
      </rPr>
      <t>aplanado a base de yeso en volados en plafones</t>
    </r>
    <r>
      <rPr>
        <sz val="9"/>
        <rFont val="Arial"/>
        <family val="2"/>
      </rPr>
      <t>, sobre tela yesera: material, mano de obra, herramienta y todo lo necesario para su ejecución.</t>
    </r>
  </si>
  <si>
    <r>
      <t xml:space="preserve">Realización de </t>
    </r>
    <r>
      <rPr>
        <b/>
        <sz val="9"/>
        <rFont val="Arial"/>
        <family val="2"/>
      </rPr>
      <t>filos y boquillas</t>
    </r>
    <r>
      <rPr>
        <sz val="9"/>
        <rFont val="Arial"/>
        <family val="2"/>
      </rPr>
      <t xml:space="preserve"> en muros pretiles y/o bardas, incluye. material, mano de obra, herramienta y todo lo necesario para su ejecución.</t>
    </r>
  </si>
  <si>
    <r>
      <t xml:space="preserve">Realizacion de </t>
    </r>
    <r>
      <rPr>
        <b/>
        <sz val="9"/>
        <rFont val="Arial"/>
        <family val="2"/>
      </rPr>
      <t>entortado de azotea</t>
    </r>
    <r>
      <rPr>
        <sz val="9"/>
        <rFont val="Arial"/>
        <family val="2"/>
      </rPr>
      <t xml:space="preserve"> a base de pasta cemento-arena proporcion 1:4 con un espesor de 10 cms promedio para dar pendiente, incluye: material, mano de obra, herramienta y/o equipo y todo lo necesario para su ejecución. Edificio y volumen </t>
    </r>
  </si>
  <si>
    <r>
      <t xml:space="preserve">Realizacion de </t>
    </r>
    <r>
      <rPr>
        <b/>
        <sz val="9"/>
        <rFont val="Arial"/>
        <family val="2"/>
      </rPr>
      <t>diamante en azotea</t>
    </r>
    <r>
      <rPr>
        <sz val="9"/>
        <rFont val="Arial"/>
        <family val="2"/>
      </rPr>
      <t xml:space="preserve"> a base de mortero pasta cemento-arena proporcion 1:3 , incluye: material, mano de obra, herramienta y/o equipo y todo lo necesario para su ejecución.</t>
    </r>
  </si>
  <si>
    <r>
      <t xml:space="preserve">Suministro y </t>
    </r>
    <r>
      <rPr>
        <b/>
        <sz val="9"/>
        <rFont val="Arial"/>
        <family val="2"/>
      </rPr>
      <t>tendido de jal en azotea</t>
    </r>
    <r>
      <rPr>
        <sz val="9"/>
        <rFont val="Arial"/>
        <family val="2"/>
      </rPr>
      <t xml:space="preserve"> para dar pendiente, incluye: material, mano de obra, herramienta y/o equipo y todo lo necesario para su ejecución. </t>
    </r>
  </si>
  <si>
    <r>
      <t xml:space="preserve">Realizacion de </t>
    </r>
    <r>
      <rPr>
        <b/>
        <sz val="9"/>
        <rFont val="Arial"/>
        <family val="2"/>
      </rPr>
      <t>chaflan en azotea</t>
    </r>
    <r>
      <rPr>
        <sz val="9"/>
        <rFont val="Arial"/>
        <family val="2"/>
      </rPr>
      <t xml:space="preserve"> a base de pasta cemento-arena proporcion 1:4, 10x10 cms., incluye: material, mano de obra, herramienta y/o equipo y todo lo necesario para su ejecución.</t>
    </r>
  </si>
  <si>
    <r>
      <t xml:space="preserve">Realizacion de </t>
    </r>
    <r>
      <rPr>
        <b/>
        <sz val="9"/>
        <rFont val="Arial"/>
        <family val="2"/>
      </rPr>
      <t>chaflan en azotea</t>
    </r>
    <r>
      <rPr>
        <sz val="9"/>
        <rFont val="Arial"/>
        <family val="2"/>
      </rPr>
      <t xml:space="preserve"> </t>
    </r>
    <r>
      <rPr>
        <b/>
        <sz val="9"/>
        <rFont val="Arial"/>
        <family val="2"/>
      </rPr>
      <t>en volumen</t>
    </r>
    <r>
      <rPr>
        <sz val="9"/>
        <rFont val="Arial"/>
        <family val="2"/>
      </rPr>
      <t xml:space="preserve"> a base de pasta cemento-arena proporcion 1:4, 10x10 cms., incluye: material, mano de obra, herramienta y/o equipo y todo lo necesario para su ejecución.</t>
    </r>
  </si>
  <si>
    <r>
      <t xml:space="preserve">Realizacion de </t>
    </r>
    <r>
      <rPr>
        <b/>
        <sz val="9"/>
        <rFont val="Arial"/>
        <family val="2"/>
      </rPr>
      <t>polleras</t>
    </r>
    <r>
      <rPr>
        <sz val="9"/>
        <rFont val="Arial"/>
        <family val="2"/>
      </rPr>
      <t xml:space="preserve"> a base de firme de concreto f´c=150 kg/cm2 de 0.07 mts de espesor, acabado pulido incluye: material, mano de obra, herramienta y/o equipo y todo lo necesario para su ejecución.(bajo todas las barras)</t>
    </r>
  </si>
  <si>
    <r>
      <t xml:space="preserve">Realizacion de </t>
    </r>
    <r>
      <rPr>
        <b/>
        <sz val="9"/>
        <rFont val="Arial"/>
        <family val="2"/>
      </rPr>
      <t>barra de concreto</t>
    </r>
    <r>
      <rPr>
        <sz val="9"/>
        <rFont val="Arial"/>
        <family val="2"/>
      </rPr>
      <t xml:space="preserve"> </t>
    </r>
    <r>
      <rPr>
        <b/>
        <sz val="9"/>
        <rFont val="Arial"/>
        <family val="2"/>
      </rPr>
      <t>en dental</t>
    </r>
    <r>
      <rPr>
        <sz val="9"/>
        <rFont val="Arial"/>
        <family val="2"/>
      </rPr>
      <t xml:space="preserve"> de 0.60 de ancho, 3.13 de largo, 0.07 espesor y 0.90 mts. de altura terminada, de concreto f´c=150 kg/cm2, armado con varillas 3/8" @ 15 cms. en ambos sentidos con hueco para recibir tarja de acero inoxidable con escurridera y lavabo ovalin de empotrar; empotrada en muro y 3 piernas de piernas de tabique rojo 7x14x28 cms. acabado fino cara interior afinado en exterior, incluye: cimbrado, colado, vibrado, curado, descimbrado, material, mano de obra, herramienta y/o equipo y todo lo necesario para su ejecución. </t>
    </r>
    <r>
      <rPr>
        <b/>
        <sz val="10"/>
        <rFont val="Arial"/>
        <family val="2"/>
      </rPr>
      <t/>
    </r>
  </si>
  <si>
    <r>
      <t xml:space="preserve">Realizacion de </t>
    </r>
    <r>
      <rPr>
        <b/>
        <sz val="9"/>
        <rFont val="Arial"/>
        <family val="2"/>
      </rPr>
      <t>barra de concreto</t>
    </r>
    <r>
      <rPr>
        <sz val="9"/>
        <rFont val="Arial"/>
        <family val="2"/>
      </rPr>
      <t xml:space="preserve"> </t>
    </r>
    <r>
      <rPr>
        <b/>
        <sz val="9"/>
        <rFont val="Arial"/>
        <family val="2"/>
      </rPr>
      <t>en baño publico mujeres</t>
    </r>
    <r>
      <rPr>
        <sz val="9"/>
        <rFont val="Arial"/>
        <family val="2"/>
      </rPr>
      <t xml:space="preserve"> de 0.70 de ancho 1.30 largo, 0.07 espesor a 1.10 mts. de altura terminada, de concreto f´c=150 kg/cm2, armado con varillas 3/8" @ 15 cms. en ambos sentidos, empotrada en muro, dos piernas de tabique rojo 7x14x28 cms. acabado fino cara interior afinado en exterior, incluye: cimbrado, colado, vibrado, curado, descimbrado, material, mano de obra, herramienta y/o equipo y todo lo necesario para su ejecución. </t>
    </r>
    <r>
      <rPr>
        <b/>
        <sz val="10"/>
        <rFont val="Arial"/>
        <family val="2"/>
      </rPr>
      <t/>
    </r>
  </si>
  <si>
    <r>
      <t xml:space="preserve">Realizacion de </t>
    </r>
    <r>
      <rPr>
        <b/>
        <sz val="9"/>
        <rFont val="Arial"/>
        <family val="2"/>
      </rPr>
      <t>2</t>
    </r>
    <r>
      <rPr>
        <sz val="9"/>
        <rFont val="Arial"/>
        <family val="2"/>
      </rPr>
      <t xml:space="preserve"> </t>
    </r>
    <r>
      <rPr>
        <b/>
        <sz val="9"/>
        <rFont val="Arial"/>
        <family val="2"/>
      </rPr>
      <t>barras de concreto</t>
    </r>
    <r>
      <rPr>
        <sz val="9"/>
        <rFont val="Arial"/>
        <family val="2"/>
      </rPr>
      <t xml:space="preserve"> </t>
    </r>
    <r>
      <rPr>
        <b/>
        <sz val="9"/>
        <rFont val="Arial"/>
        <family val="2"/>
      </rPr>
      <t>en baños pacientes</t>
    </r>
    <r>
      <rPr>
        <sz val="9"/>
        <rFont val="Arial"/>
        <family val="2"/>
      </rPr>
      <t xml:space="preserve"> de 0.60 de ancho, 1.20 de largo, 0.07 espesor y 0.90 mts. de altura terminada, de concreto f´c=150 kg/cm2, armado con varillas 3/8" @ 15 cms. en ambos sentidos con hueco para recibir tarja de acero inoxidable sencilla sin escurridera, empotrada en muro y 2 piernas de piernas de tabique rojo 7x14x28 cms. acabado fino cara interior afinado en exterior y recubierta con azulejo 20x40 cms. con esquineros de pvc, incluye: cimbrado, colado, vibrado, curado, descimbrado, material, mano de obra, herramienta y/o equipo y todo lo necesario para su ejecución. </t>
    </r>
    <r>
      <rPr>
        <b/>
        <sz val="10"/>
        <rFont val="Arial"/>
        <family val="2"/>
      </rPr>
      <t/>
    </r>
  </si>
  <si>
    <r>
      <t xml:space="preserve">Realizacion de </t>
    </r>
    <r>
      <rPr>
        <b/>
        <sz val="9"/>
        <rFont val="Arial"/>
        <family val="2"/>
      </rPr>
      <t>barra de concreto</t>
    </r>
    <r>
      <rPr>
        <sz val="9"/>
        <rFont val="Arial"/>
        <family val="2"/>
      </rPr>
      <t xml:space="preserve"> </t>
    </r>
    <r>
      <rPr>
        <b/>
        <sz val="9"/>
        <rFont val="Arial"/>
        <family val="2"/>
      </rPr>
      <t>en area de recepcion</t>
    </r>
    <r>
      <rPr>
        <sz val="9"/>
        <rFont val="Arial"/>
        <family val="2"/>
      </rPr>
      <t xml:space="preserve"> de 0.55 de ancho 2.33 largo, 0.07 espesor  y 0.90 mts. de altura terminada, de concreto f´c=150 kg/cm2, armado con varillas 3/8" @ 15 cms. en ambos sentidos, empotrada en murolateral y muro fabricado con tabique, y dos piernas de tabique rojo 7x14x28 cms. para recibir barra con acabado fino cara interior afinado en exterior, incluye: cimbrado, colado, vibrado, curado, descimbrado, material, mano de obra, herramienta y/o equipo y todo lo necesario para su ejecución. </t>
    </r>
    <r>
      <rPr>
        <b/>
        <sz val="10"/>
        <rFont val="Arial"/>
        <family val="2"/>
      </rPr>
      <t/>
    </r>
  </si>
  <si>
    <r>
      <t xml:space="preserve">Realizacion de </t>
    </r>
    <r>
      <rPr>
        <b/>
        <sz val="9"/>
        <rFont val="Arial"/>
        <family val="2"/>
      </rPr>
      <t>barra de concreto</t>
    </r>
    <r>
      <rPr>
        <sz val="9"/>
        <rFont val="Arial"/>
        <family val="2"/>
      </rPr>
      <t xml:space="preserve"> </t>
    </r>
    <r>
      <rPr>
        <b/>
        <sz val="9"/>
        <rFont val="Arial"/>
        <family val="2"/>
      </rPr>
      <t xml:space="preserve">en seguro popular </t>
    </r>
    <r>
      <rPr>
        <sz val="9"/>
        <rFont val="Arial"/>
        <family val="2"/>
      </rPr>
      <t xml:space="preserve">de 0.95 de ancho 3.55 largo, 0.07 espesor  y 0.75 mts. de altura terminada, de concreto f´c=150 kg/cm2, armado con varillas 3/8" @ 15 cms. en ambos sentidos, empotrada en muro, tres piernas de tabique rojo 7x14x28 cms. acabado fino cara interior afinado en exterior, incluye: cimbrado, colado, vibrado, curado, descimbrado, material, mano de obra, herramienta y/o equipo y todo lo necesario para su ejecución. </t>
    </r>
    <r>
      <rPr>
        <b/>
        <sz val="10"/>
        <rFont val="Arial"/>
        <family val="2"/>
      </rPr>
      <t/>
    </r>
  </si>
  <si>
    <r>
      <t xml:space="preserve">Realizacion de </t>
    </r>
    <r>
      <rPr>
        <b/>
        <sz val="9"/>
        <rFont val="Arial"/>
        <family val="2"/>
      </rPr>
      <t>barra de concreto</t>
    </r>
    <r>
      <rPr>
        <sz val="9"/>
        <rFont val="Arial"/>
        <family val="2"/>
      </rPr>
      <t xml:space="preserve"> </t>
    </r>
    <r>
      <rPr>
        <b/>
        <sz val="9"/>
        <rFont val="Arial"/>
        <family val="2"/>
      </rPr>
      <t>en area caja</t>
    </r>
    <r>
      <rPr>
        <sz val="9"/>
        <rFont val="Arial"/>
        <family val="2"/>
      </rPr>
      <t xml:space="preserve"> de 0.55 de ancho 2.13 largo, 0.07 espesor  y y 0.90 mts. de altura terminada, de concreto f´c=150 kg/cm2, armado con varillas 3/8" @ 15 cms. en ambos sentidos, empotrada en muros laterales y muro fabricado con tabique, y dos piernas de tabique rojo 7x14x28 cms. para recibir barra con acabado fino cara interior afinado en exterior, incluye: cimbrado, colado, vibrado, curado, descimbrado, material, mano de obra, herramienta y/o equipo y todo lo necesario para su ejecución. </t>
    </r>
  </si>
  <si>
    <r>
      <t xml:space="preserve">Realizacion de </t>
    </r>
    <r>
      <rPr>
        <b/>
        <sz val="9"/>
        <rFont val="Arial"/>
        <family val="2"/>
      </rPr>
      <t>barra de concreto</t>
    </r>
    <r>
      <rPr>
        <sz val="9"/>
        <rFont val="Arial"/>
        <family val="2"/>
      </rPr>
      <t xml:space="preserve"> </t>
    </r>
    <r>
      <rPr>
        <b/>
        <sz val="9"/>
        <rFont val="Arial"/>
        <family val="2"/>
      </rPr>
      <t>en area de entrega medicamentos FARMACIA</t>
    </r>
    <r>
      <rPr>
        <sz val="9"/>
        <rFont val="Arial"/>
        <family val="2"/>
      </rPr>
      <t xml:space="preserve"> de 0.50 de ancho 1.20 largo, 0.07 espesor  y 0.90 mts. de altura terminada, de concreto f´c=150 kg/cm2, armado con varillas 3/8" @ 15 cms. en ambos sentidos, empotrada en muro, dos piernas de tabique rojo 7x14x28 cms. acabado fino cara interior afinado en exterior incluye: cimbrado, colado, vibrado, curado, descimbrado, material, mano de obra, herramienta y/o equipo y todo lo necesario para su ejecución. </t>
    </r>
    <r>
      <rPr>
        <b/>
        <sz val="10"/>
        <rFont val="Arial"/>
        <family val="2"/>
      </rPr>
      <t/>
    </r>
  </si>
  <si>
    <r>
      <t xml:space="preserve">Realizacion de </t>
    </r>
    <r>
      <rPr>
        <b/>
        <sz val="9"/>
        <rFont val="Arial"/>
        <family val="2"/>
      </rPr>
      <t>pileta para aseo 0.60x0.80mts y 0.50 mts</t>
    </r>
    <r>
      <rPr>
        <sz val="9"/>
        <rFont val="Arial"/>
        <family val="2"/>
      </rPr>
      <t xml:space="preserve"> de altura, a base de tabique y mortero acabado comun, a una altura de 0.50 mts, incluye: material, mano de obra, herramienta y/o equipo y todo lo necesario para su ejecución.</t>
    </r>
  </si>
  <si>
    <r>
      <t xml:space="preserve">Realización de </t>
    </r>
    <r>
      <rPr>
        <b/>
        <sz val="9"/>
        <rFont val="Arial"/>
        <family val="2"/>
      </rPr>
      <t>pileta para aseo 1.00x0.80 mts y 0.50 mts</t>
    </r>
    <r>
      <rPr>
        <sz val="9"/>
        <rFont val="Arial"/>
        <family val="2"/>
      </rPr>
      <t xml:space="preserve"> de altura, a base de tabique y mortero acabado común,   pulido en caras interior, exterior y en pared a una altura de 0.50 mts, incluye: material, mano de obra, herramienta y/o equipo y todo lo necesario para su correcta ejecución.</t>
    </r>
  </si>
  <si>
    <r>
      <t xml:space="preserve">Realización de </t>
    </r>
    <r>
      <rPr>
        <b/>
        <sz val="9"/>
        <rFont val="Arial"/>
        <family val="2"/>
      </rPr>
      <t>empastado en piso para nivelar</t>
    </r>
    <r>
      <rPr>
        <sz val="9"/>
        <rFont val="Arial"/>
        <family val="2"/>
      </rPr>
      <t>, para posterior colocación de vitropiso o similar, incluye: material, mano de obra, herramienta y/o equipo y todo lo necesario para su ejecución.</t>
    </r>
  </si>
  <si>
    <r>
      <t xml:space="preserve">Realizacion de </t>
    </r>
    <r>
      <rPr>
        <b/>
        <sz val="9"/>
        <rFont val="Arial"/>
        <family val="2"/>
      </rPr>
      <t>registro sanitario</t>
    </r>
    <r>
      <rPr>
        <sz val="9"/>
        <rFont val="Arial"/>
        <family val="2"/>
      </rPr>
      <t xml:space="preserve"> </t>
    </r>
    <r>
      <rPr>
        <b/>
        <sz val="9"/>
        <rFont val="Arial"/>
        <family val="2"/>
      </rPr>
      <t>40x60 cms</t>
    </r>
    <r>
      <rPr>
        <sz val="9"/>
        <rFont val="Arial"/>
        <family val="2"/>
      </rPr>
      <t>. profund. variable, a base de tabique y mortero acabado pulido en sus paredes interiores con chaflan, formacion de media caña y tapa de concreto armado, con marco y contramarco herreria,  incluye: material, mano de obra, herramienta y/o equipo y todo lo necesario para su ejecución.</t>
    </r>
  </si>
  <si>
    <r>
      <t xml:space="preserve">Realizacion de </t>
    </r>
    <r>
      <rPr>
        <b/>
        <sz val="9"/>
        <rFont val="Arial"/>
        <family val="2"/>
      </rPr>
      <t>registro pluvial</t>
    </r>
    <r>
      <rPr>
        <sz val="9"/>
        <rFont val="Arial"/>
        <family val="2"/>
      </rPr>
      <t xml:space="preserve"> </t>
    </r>
    <r>
      <rPr>
        <b/>
        <sz val="9"/>
        <rFont val="Arial"/>
        <family val="2"/>
      </rPr>
      <t>40x60 cms</t>
    </r>
    <r>
      <rPr>
        <sz val="9"/>
        <rFont val="Arial"/>
        <family val="2"/>
      </rPr>
      <t>. profund. variable, a base de tabique y mortero acabado pulido en sus paredes interiores con chaflan, formacion de media caña y tapa de concreto armado, con marco y contramarco,  incluye: plantilla de concreto F´C=150 Kg/cm2, de 10 cms espesor, material, mano de obra, herramienta y/o equipo y todo lo necesario para su ejecución.</t>
    </r>
  </si>
  <si>
    <r>
      <t xml:space="preserve">Suministro y colocacion de </t>
    </r>
    <r>
      <rPr>
        <b/>
        <sz val="9"/>
        <rFont val="Arial"/>
        <family val="2"/>
      </rPr>
      <t>registro pluvial</t>
    </r>
    <r>
      <rPr>
        <sz val="9"/>
        <rFont val="Arial"/>
        <family val="2"/>
      </rPr>
      <t xml:space="preserve"> de </t>
    </r>
    <r>
      <rPr>
        <b/>
        <sz val="9"/>
        <rFont val="Arial"/>
        <family val="2"/>
      </rPr>
      <t>30x30x30</t>
    </r>
    <r>
      <rPr>
        <sz val="9"/>
        <rFont val="Arial"/>
        <family val="2"/>
      </rPr>
      <t xml:space="preserve"> cms, en area de banqueta, con rejilla de herreria a base de cuadrado de 1/2" y angular, incluye: mano de obra, material, herramienta y todo lo necesario para su correcta ejecucion</t>
    </r>
  </si>
  <si>
    <r>
      <t xml:space="preserve">Suministro y colocacion de </t>
    </r>
    <r>
      <rPr>
        <b/>
        <sz val="9"/>
        <rFont val="Arial"/>
        <family val="2"/>
      </rPr>
      <t>registro pluvial</t>
    </r>
    <r>
      <rPr>
        <sz val="9"/>
        <rFont val="Arial"/>
        <family val="2"/>
      </rPr>
      <t xml:space="preserve"> </t>
    </r>
    <r>
      <rPr>
        <b/>
        <sz val="9"/>
        <rFont val="Arial"/>
        <family val="2"/>
      </rPr>
      <t>prefabricado,</t>
    </r>
    <r>
      <rPr>
        <sz val="9"/>
        <rFont val="Arial"/>
        <family val="2"/>
      </rPr>
      <t xml:space="preserve"> de </t>
    </r>
    <r>
      <rPr>
        <b/>
        <sz val="9"/>
        <rFont val="Arial"/>
        <family val="2"/>
      </rPr>
      <t>15x45 cms</t>
    </r>
    <r>
      <rPr>
        <sz val="9"/>
        <rFont val="Arial"/>
        <family val="2"/>
      </rPr>
      <t>, en area de banqueta, con rejilla de Fo. Fo. Marca Helvex, o similar, incluye: mano de obra, material, herramienta y todo lo necesario para su correcta ejecucion</t>
    </r>
  </si>
  <si>
    <r>
      <t xml:space="preserve">Realizacion de </t>
    </r>
    <r>
      <rPr>
        <b/>
        <sz val="9"/>
        <rFont val="Arial"/>
        <family val="2"/>
      </rPr>
      <t>registro electrico</t>
    </r>
    <r>
      <rPr>
        <sz val="9"/>
        <rFont val="Arial"/>
        <family val="2"/>
      </rPr>
      <t xml:space="preserve">  </t>
    </r>
    <r>
      <rPr>
        <b/>
        <sz val="9"/>
        <rFont val="Arial"/>
        <family val="2"/>
      </rPr>
      <t>50x50x40 cms</t>
    </r>
    <r>
      <rPr>
        <sz val="9"/>
        <rFont val="Arial"/>
        <family val="2"/>
      </rPr>
      <t>. Para baja tension, a base de concreto precolado con marco y contramarco sin fondo,  y tapa de concreto armado,  incluye: material, mano de obra, herramienta y/o equipo y todo lo necesario para su ejecución.</t>
    </r>
  </si>
  <si>
    <r>
      <t xml:space="preserve">Realizacion de </t>
    </r>
    <r>
      <rPr>
        <b/>
        <sz val="9"/>
        <rFont val="Arial"/>
        <family val="2"/>
      </rPr>
      <t xml:space="preserve">firme para banqueta texturizado de concreto estampado </t>
    </r>
    <r>
      <rPr>
        <sz val="9"/>
        <rFont val="Arial"/>
        <family val="2"/>
      </rPr>
      <t>f´c=200 kg/cm2, armado con mallalac 6x6-10/10, terminado afinado de 10 cms. de espesor, incluye: material, mano de obra, herramienta y/o equipo y todo lo necesario para su ejecución. (cuadros tipo petatillo) color a seleccionar para area circundante edificio.</t>
    </r>
  </si>
  <si>
    <r>
      <t xml:space="preserve">Realización de </t>
    </r>
    <r>
      <rPr>
        <b/>
        <sz val="9"/>
        <rFont val="Arial"/>
        <family val="2"/>
      </rPr>
      <t>firme de concreto f´c=150 kg/cm2, de 10 cms</t>
    </r>
    <r>
      <rPr>
        <sz val="9"/>
        <rFont val="Arial"/>
        <family val="2"/>
      </rPr>
      <t>. de espesor armado con mallalac 6x6-10/10, terminado planeado, incluye: material, mano de obra, herramienta y/o equipo y todo lo necesario para su correcta ejecución.</t>
    </r>
  </si>
  <si>
    <r>
      <t xml:space="preserve">Realizacion de </t>
    </r>
    <r>
      <rPr>
        <b/>
        <sz val="9"/>
        <rFont val="Arial"/>
        <family val="2"/>
      </rPr>
      <t>firme para area exterior posterior de edificio</t>
    </r>
    <r>
      <rPr>
        <sz val="9"/>
        <rFont val="Arial"/>
        <family val="2"/>
      </rPr>
      <t>, de concreto f´c=200 kg/cm2, 07 cms espesor y armado con mallalac 6x6-10/10, terminado afinado con brocha, incluye: material, mano de obra, herramienta y/o equipo y todo lo necesario para su ejecución. (area patio trasero)</t>
    </r>
  </si>
  <si>
    <r>
      <t xml:space="preserve">Realizacion de </t>
    </r>
    <r>
      <rPr>
        <b/>
        <sz val="9"/>
        <rFont val="Arial"/>
        <family val="2"/>
      </rPr>
      <t>firme para banqueta exterior</t>
    </r>
    <r>
      <rPr>
        <sz val="9"/>
        <rFont val="Arial"/>
        <family val="2"/>
      </rPr>
      <t>, de concreto f´c=200 kg/cm2, 10 cms espesor y armado con mallalac 6x6-10/10, terminado afinado con brocha, incluye: material, mano de obra, herramienta y/o equipo y todo lo necesario para su ejecución. (area estacionamiento)</t>
    </r>
  </si>
  <si>
    <r>
      <t xml:space="preserve">Realizacion de </t>
    </r>
    <r>
      <rPr>
        <b/>
        <sz val="9"/>
        <rFont val="Arial"/>
        <family val="2"/>
      </rPr>
      <t>firme para estacionamiento carros</t>
    </r>
    <r>
      <rPr>
        <sz val="9"/>
        <rFont val="Arial"/>
        <family val="2"/>
      </rPr>
      <t>, de concreto f´c=200 kg/cm2, armado con mallalac 6x6-10/10, terminado afinado de 15 cms. de espesor, incluye: material, mano de obra, herramienta y/o equipo y todo lo necesario para su ejecución.</t>
    </r>
  </si>
  <si>
    <r>
      <t xml:space="preserve">Realizacion de </t>
    </r>
    <r>
      <rPr>
        <b/>
        <sz val="9"/>
        <rFont val="Arial"/>
        <family val="2"/>
      </rPr>
      <t>firme estacionamiento carros texturizado  de concreto estampado</t>
    </r>
    <r>
      <rPr>
        <sz val="9"/>
        <rFont val="Arial"/>
        <family val="2"/>
      </rPr>
      <t xml:space="preserve"> f´c=200 kg/cm2, armado con mallalac 6x6-10/10, terminado afinado de 10 cms. de espesor, incluye: material, mano de obra, herramienta y/o equipo y todo lo necesario para su ejecución. (en area estacionamiento ancho de continuacion banqueta existente)</t>
    </r>
  </si>
  <si>
    <r>
      <t xml:space="preserve">Realizacion de </t>
    </r>
    <r>
      <rPr>
        <b/>
        <sz val="9"/>
        <rFont val="Arial"/>
        <family val="2"/>
      </rPr>
      <t xml:space="preserve">cenefa  de 30x30 cms en banqueta interior (texturizada concreto estampado)  </t>
    </r>
    <r>
      <rPr>
        <sz val="9"/>
        <rFont val="Arial"/>
        <family val="2"/>
      </rPr>
      <t>a base de concreto f´c=150 kg/cm2, armada con 2 armex 15X30-4, incluye: estribos ø 1/4" como amarre armex cimbra, colado, vibrado, curado, descimbrado, material, mano de obra, herramienta y/o equipo y todo lo necesario para su ejecución. En perimetro concreto estampado, color claro diferente a texturizado piso</t>
    </r>
  </si>
  <si>
    <r>
      <t xml:space="preserve">Realizacion de </t>
    </r>
    <r>
      <rPr>
        <b/>
        <sz val="9"/>
        <rFont val="Arial"/>
        <family val="2"/>
      </rPr>
      <t xml:space="preserve">dentellon de 15x30 cms en banqueta exterior </t>
    </r>
    <r>
      <rPr>
        <sz val="9"/>
        <rFont val="Arial"/>
        <family val="2"/>
      </rPr>
      <t>a base de concreto f´c=150 kg/cm2, armada con armex 15X30-4, incluye: cimbra, colado, vibrado, curado, descimbrado, material, mano de obra, herramienta y/o equipo y todo lo necesario para su ejecución. En Banqueta Junto a estacionamiento (no incluye area con el texturizado)</t>
    </r>
  </si>
  <si>
    <r>
      <t xml:space="preserve">Realizacion de </t>
    </r>
    <r>
      <rPr>
        <b/>
        <sz val="9"/>
        <rFont val="Arial"/>
        <family val="2"/>
      </rPr>
      <t xml:space="preserve">dentellon de 30x30 cms en banqueta interior (texturizada concreto estampado)  </t>
    </r>
    <r>
      <rPr>
        <sz val="9"/>
        <rFont val="Arial"/>
        <family val="2"/>
      </rPr>
      <t>a base de concreto f´c=150 kg/cm2, armada con 2 armex 15X30-4, incluye: estribos ø 1/4" como amarre armex cimbra, colado, vibrado, curado, descimbrado, material, mano de obra, herramienta y/o equipo y todo lo necesario para su ejecución. En perimetro concreto estampado, color claro diferente a texturizado</t>
    </r>
  </si>
  <si>
    <r>
      <t xml:space="preserve">Realizacion de </t>
    </r>
    <r>
      <rPr>
        <b/>
        <sz val="9"/>
        <rFont val="Arial"/>
        <family val="2"/>
      </rPr>
      <t xml:space="preserve">rampa en acceso principal </t>
    </r>
    <r>
      <rPr>
        <sz val="9"/>
        <rFont val="Arial"/>
        <family val="2"/>
      </rPr>
      <t xml:space="preserve"> a base de firme de concreto f´c=200 kg/cm2, de 10 cms. espesor, armado con mallalac 6x6-10/10 y varilla 3/8", terminado escobillado,  incluye: material, mano de obra, herramienta y/o equipo y todo lo necesario para su ejecución. rampa 1.20 ancho x 4.99 desarrollo y 1.50 ancho x 4.99 desarrollo. </t>
    </r>
  </si>
  <si>
    <r>
      <t xml:space="preserve">Realizacion de </t>
    </r>
    <r>
      <rPr>
        <b/>
        <sz val="9"/>
        <rFont val="Arial"/>
        <family val="2"/>
      </rPr>
      <t xml:space="preserve">rampa en salida emergencia trasera  </t>
    </r>
    <r>
      <rPr>
        <sz val="9"/>
        <rFont val="Arial"/>
        <family val="2"/>
      </rPr>
      <t xml:space="preserve"> a base de firme de concreto f´c=200 kg/cm2, 10 cms espesor armado con mallalac 6x6-10/10 y varilla 3/8", terminado escobillado, incluye: material, mano de obra, herramienta y/o equipo y todo lo necesario para su ejecución. junto a cocina. 1.45 M ancho por 0.60 M  desarrollo. </t>
    </r>
  </si>
  <si>
    <r>
      <t xml:space="preserve">Realizacion de </t>
    </r>
    <r>
      <rPr>
        <b/>
        <sz val="9"/>
        <rFont val="Arial"/>
        <family val="2"/>
      </rPr>
      <t xml:space="preserve">rampa en salida R.P.B.I y emergencia trasera  </t>
    </r>
    <r>
      <rPr>
        <sz val="9"/>
        <rFont val="Arial"/>
        <family val="2"/>
      </rPr>
      <t xml:space="preserve"> a base de firme de concreto f´c=200 kg/cm2, 10 cms espesor armado con mallalac 6x6-10/10 y varilla 3/8", terminado escobillado, incluye: material, mano de obra, herramienta y/o equipo y todo lo necesario para su ejecución.1.45 M ancho por 1.10 M  desarrollo. </t>
    </r>
  </si>
  <si>
    <r>
      <t xml:space="preserve">Realizacion de </t>
    </r>
    <r>
      <rPr>
        <b/>
        <sz val="9"/>
        <rFont val="Arial"/>
        <family val="2"/>
      </rPr>
      <t>rampa en acceso estacionamiento para discapacitados</t>
    </r>
    <r>
      <rPr>
        <sz val="9"/>
        <rFont val="Arial"/>
        <family val="2"/>
      </rPr>
      <t xml:space="preserve"> a base de firme de concreto f´c=200 kg/cm2, 10 cms espesor armado con mallalac 6x6-10/10 y varilla 3/8", terminado escobillado, incluye: material, mano de obra, herramienta y/o equipo y todo lo necesario para su ejecución.1.20 M ancho por 1.20 M  desarrollo. </t>
    </r>
  </si>
  <si>
    <r>
      <t xml:space="preserve">Realización de </t>
    </r>
    <r>
      <rPr>
        <b/>
        <sz val="9"/>
        <rFont val="Arial"/>
        <family val="2"/>
      </rPr>
      <t>rampa en banqueta acabado piedra lavada</t>
    </r>
    <r>
      <rPr>
        <sz val="9"/>
        <rFont val="Arial"/>
        <family val="2"/>
      </rPr>
      <t xml:space="preserve"> exterior a base de firme de concreto f´c=200 kg/cm2, armado con mallalac 6x6-10/10 y varilla 3/8", de 10 cms. espesor, aplicando sello incluye: material, mano de obra, herramienta y/o equipo y todo lo necesario para su ejecución.</t>
    </r>
  </si>
  <si>
    <r>
      <t xml:space="preserve">Realización de </t>
    </r>
    <r>
      <rPr>
        <b/>
        <sz val="9"/>
        <rFont val="Arial"/>
        <family val="2"/>
      </rPr>
      <t>logotipo para discapacitados grabado</t>
    </r>
    <r>
      <rPr>
        <sz val="9"/>
        <rFont val="Arial"/>
        <family val="2"/>
      </rPr>
      <t xml:space="preserve"> en firme de concreto de 1.0x1.0 M incluye: material, mano de obra, herramienta y/o equipo y todo lo necesario para su ejecución.</t>
    </r>
  </si>
  <si>
    <r>
      <t xml:space="preserve">Realizacion de </t>
    </r>
    <r>
      <rPr>
        <b/>
        <sz val="9"/>
        <rFont val="Arial"/>
        <family val="2"/>
      </rPr>
      <t xml:space="preserve">escalones en acceso principal </t>
    </r>
    <r>
      <rPr>
        <sz val="9"/>
        <rFont val="Arial"/>
        <family val="2"/>
      </rPr>
      <t xml:space="preserve"> a base de firme de concreto f´c=200 kg/cm2, 10 cms espesor armado con mallalac 6x6-10/10 y varilla 3/8", terminado planeado, incluye: material, mano de obra, herramienta y/o equipo y todo lo necesario para su ejecución. 1.40 M. ancho por 1.35 M. fondo y 13 cms peralte.</t>
    </r>
  </si>
  <si>
    <r>
      <t xml:space="preserve">Realizacion de </t>
    </r>
    <r>
      <rPr>
        <b/>
        <sz val="9"/>
        <rFont val="Arial"/>
        <family val="2"/>
      </rPr>
      <t xml:space="preserve">escalones en salida emergencia </t>
    </r>
    <r>
      <rPr>
        <sz val="9"/>
        <rFont val="Arial"/>
        <family val="2"/>
      </rPr>
      <t xml:space="preserve"> a base de firme de concreto f´c=200 kg/cm2, 10 cms espesor armado con mallalac 6x6-10/10 y varilla 3/8", terminado planeado, incluye: material, mano de obra, herramienta y/o equipo y todo lo necesario para su ejecución. 2.50 M. ancho por 0.30 M. profundidad y 10 cms de peralte</t>
    </r>
  </si>
  <si>
    <r>
      <t>Realizacion de</t>
    </r>
    <r>
      <rPr>
        <b/>
        <sz val="9"/>
        <rFont val="Arial"/>
        <family val="2"/>
      </rPr>
      <t xml:space="preserve"> jardinera en fachada acceso principal </t>
    </r>
    <r>
      <rPr>
        <sz val="9"/>
        <rFont val="Arial"/>
        <family val="2"/>
      </rPr>
      <t>a base de tabique con muretes bajos de 0.56 M ancho por 2.70 M largo y H= 80cms con mortero acabado comun, pulido en caras interiores y exteriores, e impermeabilizado interior, incluye: material, mano de obra, herramienta y/o equipo y todo lo necesario para su ejecución.cuenta con salida llave nariz, incluye: material, mano de obra, herramienta y/o equipo y todo lo necesario para su ejecución.</t>
    </r>
  </si>
  <si>
    <r>
      <t xml:space="preserve">Realización de </t>
    </r>
    <r>
      <rPr>
        <b/>
        <sz val="9"/>
        <rFont val="Arial"/>
        <family val="2"/>
      </rPr>
      <t xml:space="preserve">base para boiler </t>
    </r>
    <r>
      <rPr>
        <sz val="9"/>
        <rFont val="Arial"/>
        <family val="2"/>
      </rPr>
      <t>de 0.40x0.40 mts. x.07 cms anclado en muro de patio de servicio con varillas @ 3/8" y concreto f´c=150 kg/cm2, armado con mallalac, terminado escobillado afinado, incluye: cimbrado, colado, vibrado, curado, descimbrado, material, mano de obra, herramienta y/o equipo y todo lo necesario para su ejecución.</t>
    </r>
  </si>
  <si>
    <r>
      <t xml:space="preserve">Realizacion de </t>
    </r>
    <r>
      <rPr>
        <b/>
        <sz val="9"/>
        <rFont val="Arial"/>
        <family val="2"/>
      </rPr>
      <t>base para tinaco</t>
    </r>
    <r>
      <rPr>
        <sz val="9"/>
        <rFont val="Arial"/>
        <family val="2"/>
      </rPr>
      <t xml:space="preserve"> de </t>
    </r>
    <r>
      <rPr>
        <b/>
        <sz val="9"/>
        <rFont val="Arial"/>
        <family val="2"/>
      </rPr>
      <t>1.20x1.20 mts</t>
    </r>
    <r>
      <rPr>
        <sz val="9"/>
        <rFont val="Arial"/>
        <family val="2"/>
      </rPr>
      <t>. en azotea a base de firme de concreto f´c=150 kg/cm2, armado con mallalac, terminado escobillado afinado de 10 cms. de espesor, con base de 8 piezas de block 20x20x40 asentados con mortero cemento-arena, rellenos de conreto y  chaflan interior y exterior, incluye: cimbrado, colado, vibrado, curado, descimbrado, material, mano de obra, herramienta y/o equipo y todo lo necesario para su ejecución.</t>
    </r>
  </si>
  <si>
    <r>
      <t xml:space="preserve">Realizacion de </t>
    </r>
    <r>
      <rPr>
        <b/>
        <sz val="9"/>
        <rFont val="Arial"/>
        <family val="2"/>
      </rPr>
      <t>base para compresor</t>
    </r>
    <r>
      <rPr>
        <sz val="9"/>
        <rFont val="Arial"/>
        <family val="2"/>
      </rPr>
      <t xml:space="preserve"> de </t>
    </r>
    <r>
      <rPr>
        <b/>
        <sz val="9"/>
        <rFont val="Arial"/>
        <family val="2"/>
      </rPr>
      <t>0.60x1.20 mts.</t>
    </r>
    <r>
      <rPr>
        <sz val="9"/>
        <rFont val="Arial"/>
        <family val="2"/>
      </rPr>
      <t xml:space="preserve"> en banqueta </t>
    </r>
    <r>
      <rPr>
        <b/>
        <sz val="9"/>
        <rFont val="Arial"/>
        <family val="2"/>
      </rPr>
      <t>atras de consultorio dental</t>
    </r>
    <r>
      <rPr>
        <sz val="9"/>
        <rFont val="Arial"/>
        <family val="2"/>
      </rPr>
      <t xml:space="preserve"> a base de firme de concreto f´c=150 kg/cm2, armado con mallalac, terminado escobillado afinado de 10 cms. de espesor y  chaflan, incluye: cimbrado, colado, vibrado, curado, descimbrado, material, mano de obra, herramienta y/o equipo y todo lo necesario para su ejecución.</t>
    </r>
  </si>
  <si>
    <r>
      <t xml:space="preserve">Realizacion de </t>
    </r>
    <r>
      <rPr>
        <b/>
        <sz val="9"/>
        <rFont val="Arial"/>
        <family val="2"/>
      </rPr>
      <t xml:space="preserve">base para tanque estacionario en azotea </t>
    </r>
    <r>
      <rPr>
        <sz val="9"/>
        <rFont val="Arial"/>
        <family val="2"/>
      </rPr>
      <t xml:space="preserve">de </t>
    </r>
    <r>
      <rPr>
        <b/>
        <sz val="9"/>
        <rFont val="Arial"/>
        <family val="2"/>
      </rPr>
      <t>0.70x1.00 mts.</t>
    </r>
    <r>
      <rPr>
        <sz val="9"/>
        <rFont val="Arial"/>
        <family val="2"/>
      </rPr>
      <t xml:space="preserve"> a base de firme de concreto f´c=150 kg/cm2, armado con mallalac, terminado escobillado afinado de 10 cms. de espesor y  chaflan perimetral, incluye: cimbrado, colado, vibrado, curado, descimbrado, material, mano de obra, herramienta y/o equipo y todo lo necesario para su ejecución.</t>
    </r>
  </si>
  <si>
    <r>
      <t xml:space="preserve">Realizacion de </t>
    </r>
    <r>
      <rPr>
        <b/>
        <sz val="9"/>
        <rFont val="Arial"/>
        <family val="2"/>
      </rPr>
      <t xml:space="preserve">base para minisplit en azotea </t>
    </r>
    <r>
      <rPr>
        <sz val="9"/>
        <rFont val="Arial"/>
        <family val="2"/>
      </rPr>
      <t>de</t>
    </r>
    <r>
      <rPr>
        <b/>
        <sz val="9"/>
        <rFont val="Arial"/>
        <family val="2"/>
      </rPr>
      <t xml:space="preserve"> 0.50x1.00 mts</t>
    </r>
    <r>
      <rPr>
        <sz val="9"/>
        <rFont val="Arial"/>
        <family val="2"/>
      </rPr>
      <t>. a base de firme de concreto f´c=150 kg/cm2, armado con mallalac, terminado escobillado afinado de 10 cms. de espesor y  chaflan perimetral, incluye: cimbrado, colado, vibrado, curado, descimbrado, material, mano de obra, herramienta y/o equipo y todo lo necesario para su ejecución.</t>
    </r>
  </si>
  <si>
    <r>
      <t xml:space="preserve">Realizacion de </t>
    </r>
    <r>
      <rPr>
        <b/>
        <sz val="9"/>
        <rFont val="Arial"/>
        <family val="2"/>
      </rPr>
      <t xml:space="preserve">base para minisplit en azotea </t>
    </r>
    <r>
      <rPr>
        <sz val="9"/>
        <rFont val="Arial"/>
        <family val="2"/>
      </rPr>
      <t xml:space="preserve">de </t>
    </r>
    <r>
      <rPr>
        <b/>
        <sz val="9"/>
        <rFont val="Arial"/>
        <family val="2"/>
      </rPr>
      <t xml:space="preserve">1.00x1.00 mts. </t>
    </r>
    <r>
      <rPr>
        <sz val="9"/>
        <rFont val="Arial"/>
        <family val="2"/>
      </rPr>
      <t>a base de firme de concreto f´c=150 kg/cm2, armado con mallalac, terminado escobillado afinado de 10 cms. de espesor y  chaflan perimetral, incluye: cimbrado, colado, vibrado, curado, descimbrado, material, mano de obra, herramienta y/o equipo y todo lo necesario para su ejecución.</t>
    </r>
  </si>
  <si>
    <r>
      <t xml:space="preserve">Realizacion de </t>
    </r>
    <r>
      <rPr>
        <b/>
        <sz val="9"/>
        <rFont val="Arial"/>
        <family val="2"/>
      </rPr>
      <t xml:space="preserve">base para minisplit en azotea </t>
    </r>
    <r>
      <rPr>
        <sz val="9"/>
        <rFont val="Arial"/>
        <family val="2"/>
      </rPr>
      <t xml:space="preserve">de </t>
    </r>
    <r>
      <rPr>
        <b/>
        <sz val="9"/>
        <rFont val="Arial"/>
        <family val="2"/>
      </rPr>
      <t>1.20x0.60 mts</t>
    </r>
    <r>
      <rPr>
        <sz val="9"/>
        <rFont val="Arial"/>
        <family val="2"/>
      </rPr>
      <t>. a base de firme de concreto f´c=150 kg/cm2, armado con mallalac, terminado escobillado afinado de 10 cms. de espesor y  chaflan perimetral, incluye: cimbrado, colado, vibrado, curado, descimbrado, material, mano de obra, herramienta y/o equipo y todo lo necesario para su ejecución.</t>
    </r>
  </si>
  <si>
    <r>
      <t>Realización de</t>
    </r>
    <r>
      <rPr>
        <b/>
        <sz val="9"/>
        <rFont val="Arial"/>
        <family val="2"/>
      </rPr>
      <t xml:space="preserve"> pozo para RPBI</t>
    </r>
    <r>
      <rPr>
        <sz val="9"/>
        <rFont val="Arial"/>
        <family val="2"/>
      </rPr>
      <t xml:space="preserve"> (desechos tóxicos)  1.00x1.00x0.70 mts. con 0.40 mts de profundidad y 0.30 sobre nivel de terreno natural, a base de tabique y mortero acabado pulido en sus paredes interiores, plantilla de 0.08 mts. de espesor acabado pulido, marco y contramarco de fierro angular y tapa de lamina lisa negra acabado fondeado con bisagra para abrir y agarradera en su parte superior y orejas con candado incluido,  incluye: material, mano de obra, herramienta y/o equipo y todo lo necesario para su ejecución.</t>
    </r>
  </si>
  <si>
    <r>
      <t xml:space="preserve">Realización de </t>
    </r>
    <r>
      <rPr>
        <b/>
        <sz val="9"/>
        <rFont val="Arial"/>
        <family val="2"/>
      </rPr>
      <t>claro en muro de tabique</t>
    </r>
    <r>
      <rPr>
        <sz val="9"/>
        <rFont val="Arial"/>
        <family val="2"/>
      </rPr>
      <t xml:space="preserve"> 65x45cms.para instalación de aire acondicionado, incluye: afines, filos, material, mano de obra, herramienta y/o equipo y todo lo necesario para su correcta ejecución.</t>
    </r>
  </si>
  <si>
    <r>
      <rPr>
        <b/>
        <sz val="9"/>
        <rFont val="Arial"/>
        <family val="2"/>
      </rPr>
      <t>Reparación de grietas, cuarteaduras y humedad existente</t>
    </r>
    <r>
      <rPr>
        <sz val="9"/>
        <rFont val="Arial"/>
        <family val="2"/>
      </rPr>
      <t>, en muros, incluye: material, mano de obra, herramienta y/o equipo y todo lo necesario para su correcta ejecución.</t>
    </r>
  </si>
  <si>
    <r>
      <rPr>
        <b/>
        <sz val="9"/>
        <rFont val="Arial"/>
        <family val="2"/>
      </rPr>
      <t>Reparación de grietas, cuarteaduras y humedad existente</t>
    </r>
    <r>
      <rPr>
        <sz val="9"/>
        <rFont val="Arial"/>
        <family val="2"/>
      </rPr>
      <t>, en plafon, incluye: material, mano de obra, herramienta y/o equipo y todo lo necesario para su correcta ejecución.</t>
    </r>
  </si>
  <si>
    <r>
      <rPr>
        <b/>
        <sz val="9"/>
        <rFont val="Arial"/>
        <family val="2"/>
      </rPr>
      <t>Reparación de grietas</t>
    </r>
    <r>
      <rPr>
        <sz val="9"/>
        <rFont val="Arial"/>
        <family val="2"/>
      </rPr>
      <t xml:space="preserve"> existente, en banqueta, demolición de partes accidentadas y reposición de firme de concreto f´c=200 kg/cm2, armado con mallalac 6x6-10/10, incluye: material, mano de obra, herramienta y/o equipo y todo lo necesario para su ejecución.</t>
    </r>
  </si>
  <si>
    <r>
      <rPr>
        <b/>
        <sz val="9"/>
        <rFont val="Arial"/>
        <family val="2"/>
      </rPr>
      <t>Limpieza de la superficie de azotea</t>
    </r>
    <r>
      <rPr>
        <sz val="9"/>
        <rFont val="Arial"/>
        <family val="2"/>
      </rPr>
      <t xml:space="preserve"> quitando adherencias, retiro de material existente, sellado con tapa poro, sellado de grietas con primer y cemento plástico, incluye: material, mano de obra, herramienta y todo lo necesario para su ejecución.</t>
    </r>
  </si>
  <si>
    <r>
      <t>Suministro y colocación de</t>
    </r>
    <r>
      <rPr>
        <b/>
        <sz val="9"/>
        <rFont val="Arial"/>
        <family val="2"/>
      </rPr>
      <t xml:space="preserve"> impermeabilizante</t>
    </r>
    <r>
      <rPr>
        <sz val="9"/>
        <rFont val="Arial"/>
        <family val="2"/>
      </rPr>
      <t xml:space="preserve"> a base de prefabricado de 3.5 mm de espesor, acabado de gravilla rojo esmaltado, colocación de</t>
    </r>
    <r>
      <rPr>
        <b/>
        <sz val="9"/>
        <rFont val="Arial"/>
        <family val="2"/>
      </rPr>
      <t xml:space="preserve"> APP</t>
    </r>
    <r>
      <rPr>
        <sz val="9"/>
        <rFont val="Arial"/>
        <family val="2"/>
      </rPr>
      <t xml:space="preserve"> con termofusion, incluye: material, mano de obra, herramienta y/o equipo y todo lo necesario para su correcta ejecución.</t>
    </r>
  </si>
  <si>
    <r>
      <t xml:space="preserve">Ramaleos exteriores a base de </t>
    </r>
    <r>
      <rPr>
        <b/>
        <sz val="9"/>
        <rFont val="Arial"/>
        <family val="2"/>
      </rPr>
      <t>tuberia</t>
    </r>
    <r>
      <rPr>
        <sz val="9"/>
        <rFont val="Arial"/>
        <family val="2"/>
      </rPr>
      <t xml:space="preserve"> de </t>
    </r>
    <r>
      <rPr>
        <b/>
        <sz val="9"/>
        <rFont val="Arial"/>
        <family val="2"/>
      </rPr>
      <t>PVC hidraulico</t>
    </r>
    <r>
      <rPr>
        <sz val="9"/>
        <rFont val="Arial"/>
        <family val="2"/>
      </rPr>
      <t xml:space="preserve"> cedula 40, linea de </t>
    </r>
    <r>
      <rPr>
        <b/>
        <sz val="9"/>
        <rFont val="Arial"/>
        <family val="2"/>
      </rPr>
      <t>1/2"Ø</t>
    </r>
    <r>
      <rPr>
        <sz val="9"/>
        <rFont val="Arial"/>
        <family val="2"/>
      </rPr>
      <t xml:space="preserve">, (13mm) para introduccion hidraulica, </t>
    </r>
    <r>
      <rPr>
        <b/>
        <sz val="9"/>
        <rFont val="Arial"/>
        <family val="2"/>
      </rPr>
      <t>alimentacion desde calle a cisterna</t>
    </r>
    <r>
      <rPr>
        <sz val="9"/>
        <rFont val="Arial"/>
        <family val="2"/>
      </rPr>
      <t>, incluye:  ranuras, resanes, material, mano de obra, herramienta y/o equipo y todo lo necesario para su ejecución</t>
    </r>
  </si>
  <si>
    <r>
      <t xml:space="preserve">Ramaleos exteriores a base de </t>
    </r>
    <r>
      <rPr>
        <b/>
        <sz val="9"/>
        <rFont val="Arial"/>
        <family val="2"/>
      </rPr>
      <t>tuberia</t>
    </r>
    <r>
      <rPr>
        <sz val="9"/>
        <rFont val="Arial"/>
        <family val="2"/>
      </rPr>
      <t xml:space="preserve"> de </t>
    </r>
    <r>
      <rPr>
        <b/>
        <sz val="9"/>
        <rFont val="Arial"/>
        <family val="2"/>
      </rPr>
      <t>PVC hidraulico</t>
    </r>
    <r>
      <rPr>
        <sz val="9"/>
        <rFont val="Arial"/>
        <family val="2"/>
      </rPr>
      <t xml:space="preserve"> cedula 40, linea de </t>
    </r>
    <r>
      <rPr>
        <b/>
        <sz val="9"/>
        <rFont val="Arial"/>
        <family val="2"/>
      </rPr>
      <t>1"Ø</t>
    </r>
    <r>
      <rPr>
        <sz val="9"/>
        <rFont val="Arial"/>
        <family val="2"/>
      </rPr>
      <t xml:space="preserve">, para </t>
    </r>
    <r>
      <rPr>
        <b/>
        <sz val="9"/>
        <rFont val="Arial"/>
        <family val="2"/>
      </rPr>
      <t>alimentacion desde cisterna a tinaco</t>
    </r>
    <r>
      <rPr>
        <sz val="9"/>
        <rFont val="Arial"/>
        <family val="2"/>
      </rPr>
      <t>, incluye:  ranuras, resanes, material, mano de obra, herramienta y/o equipo y todo lo necesario para su ejecución</t>
    </r>
  </si>
  <si>
    <r>
      <t xml:space="preserve">Ramaleos exteriores a base de </t>
    </r>
    <r>
      <rPr>
        <b/>
        <sz val="9"/>
        <rFont val="Arial"/>
        <family val="2"/>
      </rPr>
      <t>tuberia</t>
    </r>
    <r>
      <rPr>
        <sz val="9"/>
        <rFont val="Arial"/>
        <family val="2"/>
      </rPr>
      <t xml:space="preserve"> </t>
    </r>
    <r>
      <rPr>
        <b/>
        <sz val="9"/>
        <rFont val="Arial"/>
        <family val="2"/>
      </rPr>
      <t xml:space="preserve">de PVC hidraulico </t>
    </r>
    <r>
      <rPr>
        <sz val="9"/>
        <rFont val="Arial"/>
        <family val="2"/>
      </rPr>
      <t xml:space="preserve">cedula 40, linea de </t>
    </r>
    <r>
      <rPr>
        <b/>
        <sz val="9"/>
        <rFont val="Arial"/>
        <family val="2"/>
      </rPr>
      <t>1"Ø</t>
    </r>
    <r>
      <rPr>
        <sz val="9"/>
        <rFont val="Arial"/>
        <family val="2"/>
      </rPr>
      <t xml:space="preserve">, para </t>
    </r>
    <r>
      <rPr>
        <b/>
        <sz val="9"/>
        <rFont val="Arial"/>
        <family val="2"/>
      </rPr>
      <t>alimentacion por azotea desde tinaco a punto donde baja tuberia hidraulica</t>
    </r>
    <r>
      <rPr>
        <sz val="9"/>
        <rFont val="Arial"/>
        <family val="2"/>
      </rPr>
      <t xml:space="preserve"> por muros; adosarlo a pretil con abrazaderas galvanizadas,  incluye:  ranuras, resanes, material, mano de obra, herramienta y/o equipo y todo lo necesario para su ejecución</t>
    </r>
  </si>
  <si>
    <r>
      <t xml:space="preserve">Ramaleos interiores a base de </t>
    </r>
    <r>
      <rPr>
        <b/>
        <sz val="9"/>
        <rFont val="Arial"/>
        <family val="2"/>
      </rPr>
      <t>tuberia</t>
    </r>
    <r>
      <rPr>
        <sz val="9"/>
        <rFont val="Arial"/>
        <family val="2"/>
      </rPr>
      <t xml:space="preserve"> </t>
    </r>
    <r>
      <rPr>
        <b/>
        <sz val="9"/>
        <rFont val="Arial"/>
        <family val="2"/>
      </rPr>
      <t xml:space="preserve">PVC hidraulico </t>
    </r>
    <r>
      <rPr>
        <sz val="9"/>
        <rFont val="Arial"/>
        <family val="2"/>
      </rPr>
      <t xml:space="preserve">cedula 40 de </t>
    </r>
    <r>
      <rPr>
        <b/>
        <sz val="9"/>
        <rFont val="Arial"/>
        <family val="2"/>
      </rPr>
      <t>3/4"Ø</t>
    </r>
    <r>
      <rPr>
        <sz val="9"/>
        <rFont val="Arial"/>
        <family val="2"/>
      </rPr>
      <t xml:space="preserve">, para alimentacion desde </t>
    </r>
    <r>
      <rPr>
        <b/>
        <sz val="9"/>
        <rFont val="Arial"/>
        <family val="2"/>
      </rPr>
      <t xml:space="preserve">punto bajada de azotea por muros y piso a ramaleos, </t>
    </r>
    <r>
      <rPr>
        <sz val="9"/>
        <rFont val="Arial"/>
        <family val="2"/>
      </rPr>
      <t>incluye:  ranuras, resanes, material, mano de obra, herramienta y/o equipo y todo lo necesario para su ejecución (9 bajadas de agua potable de azotea a piso)</t>
    </r>
  </si>
  <si>
    <r>
      <t xml:space="preserve">Ramaleos interiores a base de </t>
    </r>
    <r>
      <rPr>
        <b/>
        <sz val="9"/>
        <rFont val="Arial"/>
        <family val="2"/>
      </rPr>
      <t>tuberia</t>
    </r>
    <r>
      <rPr>
        <sz val="9"/>
        <rFont val="Arial"/>
        <family val="2"/>
      </rPr>
      <t xml:space="preserve"> </t>
    </r>
    <r>
      <rPr>
        <b/>
        <sz val="9"/>
        <rFont val="Arial"/>
        <family val="2"/>
      </rPr>
      <t>de cobre tipo M</t>
    </r>
    <r>
      <rPr>
        <sz val="9"/>
        <rFont val="Arial"/>
        <family val="2"/>
      </rPr>
      <t xml:space="preserve"> de </t>
    </r>
    <r>
      <rPr>
        <b/>
        <sz val="9"/>
        <rFont val="Arial"/>
        <family val="2"/>
      </rPr>
      <t>1/2"Ø</t>
    </r>
    <r>
      <rPr>
        <sz val="9"/>
        <rFont val="Arial"/>
        <family val="2"/>
      </rPr>
      <t xml:space="preserve">, para </t>
    </r>
    <r>
      <rPr>
        <b/>
        <sz val="9"/>
        <rFont val="Arial"/>
        <family val="2"/>
      </rPr>
      <t>alimentacion a muebles</t>
    </r>
    <r>
      <rPr>
        <sz val="9"/>
        <rFont val="Arial"/>
        <family val="2"/>
      </rPr>
      <t>, incluye:  ranuras, resanes, material, mano de obra, herramienta y/o equipo y todo lo necesario para su ejecución</t>
    </r>
  </si>
  <si>
    <r>
      <t xml:space="preserve">Ramaleo exterior a base de </t>
    </r>
    <r>
      <rPr>
        <b/>
        <sz val="9"/>
        <rFont val="Arial"/>
        <family val="2"/>
      </rPr>
      <t>tuberia de pvc sanitario,</t>
    </r>
    <r>
      <rPr>
        <sz val="9"/>
        <rFont val="Arial"/>
        <family val="2"/>
      </rPr>
      <t xml:space="preserve"> en linea reforzado de 4"Ø para conectar de </t>
    </r>
    <r>
      <rPr>
        <b/>
        <sz val="9"/>
        <rFont val="Arial"/>
        <family val="2"/>
      </rPr>
      <t>registro a registro</t>
    </r>
    <r>
      <rPr>
        <sz val="9"/>
        <rFont val="Arial"/>
        <family val="2"/>
      </rPr>
      <t>, incluye: excavacion, cama de arena, acostillamiento, relleno, material, mano de obra, herramienta y/o equipo y todo lo necesario para su ejecución.</t>
    </r>
  </si>
  <si>
    <r>
      <t xml:space="preserve">Ramaleo exterior a base de </t>
    </r>
    <r>
      <rPr>
        <b/>
        <sz val="9"/>
        <rFont val="Arial"/>
        <family val="2"/>
      </rPr>
      <t>tuberia de pvc</t>
    </r>
    <r>
      <rPr>
        <sz val="9"/>
        <rFont val="Arial"/>
        <family val="2"/>
      </rPr>
      <t xml:space="preserve"> </t>
    </r>
    <r>
      <rPr>
        <b/>
        <sz val="9"/>
        <rFont val="Arial"/>
        <family val="2"/>
      </rPr>
      <t>sanitario</t>
    </r>
    <r>
      <rPr>
        <sz val="9"/>
        <rFont val="Arial"/>
        <family val="2"/>
      </rPr>
      <t>, en linea reforzado de 2"Ø y 4"Ø para conectar de</t>
    </r>
    <r>
      <rPr>
        <b/>
        <sz val="9"/>
        <rFont val="Arial"/>
        <family val="2"/>
      </rPr>
      <t xml:space="preserve"> mueble a registro</t>
    </r>
    <r>
      <rPr>
        <sz val="9"/>
        <rFont val="Arial"/>
        <family val="2"/>
      </rPr>
      <t>, incluye: excavacion, cama de arena, acostillamiento, relleno, material, mano de obra, herramienta y/o equipo y todo lo necesario para su ejecución.</t>
    </r>
  </si>
  <si>
    <r>
      <t xml:space="preserve">Suministro y </t>
    </r>
    <r>
      <rPr>
        <b/>
        <sz val="9"/>
        <rFont val="Arial"/>
        <family val="2"/>
      </rPr>
      <t>colocación de bajantes pluviales</t>
    </r>
    <r>
      <rPr>
        <sz val="9"/>
        <rFont val="Arial"/>
        <family val="2"/>
      </rPr>
      <t xml:space="preserve"> con tubo pvc 4"Ø, codos, salida</t>
    </r>
    <r>
      <rPr>
        <b/>
        <sz val="9"/>
        <rFont val="Arial"/>
        <family val="2"/>
      </rPr>
      <t xml:space="preserve"> coladera helvex en azotea,</t>
    </r>
    <r>
      <rPr>
        <sz val="9"/>
        <rFont val="Arial"/>
        <family val="2"/>
      </rPr>
      <t xml:space="preserve"> accesorios, piezas especiales para su conexión, incluye: cimbra, descimbra, material, mano de obra, herramienta y/o equipo y todo lo necesario para su ejecución.</t>
    </r>
  </si>
  <si>
    <r>
      <rPr>
        <b/>
        <sz val="9"/>
        <rFont val="Arial"/>
        <family val="2"/>
      </rPr>
      <t>Salida hidraulica para w.c</t>
    </r>
    <r>
      <rPr>
        <sz val="9"/>
        <rFont val="Arial"/>
        <family val="2"/>
      </rPr>
      <t>., con tuberia 1/2"Ø, incluye: ranurados, resanes, material, mano de obra, herramienta y/o equipo y todo lo necesario para su ejecución</t>
    </r>
  </si>
  <si>
    <r>
      <rPr>
        <b/>
        <sz val="9"/>
        <rFont val="Arial"/>
        <family val="2"/>
      </rPr>
      <t>Salida hidraulica para mingitorio</t>
    </r>
    <r>
      <rPr>
        <sz val="9"/>
        <rFont val="Arial"/>
        <family val="2"/>
      </rPr>
      <t>, con tuberia 1/2"Ø, incluye: ranurados, resanes, material, mano de obra, herramienta y/o equipo y todo lo necesario para su ejecución</t>
    </r>
  </si>
  <si>
    <r>
      <rPr>
        <b/>
        <sz val="9"/>
        <rFont val="Arial"/>
        <family val="2"/>
      </rPr>
      <t>Salida hidraulica para lavabo</t>
    </r>
    <r>
      <rPr>
        <sz val="9"/>
        <rFont val="Arial"/>
        <family val="2"/>
      </rPr>
      <t>, con tuberia 1/2"Ø, incluye: bifurcacion para mono alimentacion de agua fria, ranurados, resanes, material, mano de obra, herramienta y/o equipo y todo lo necesario para su ejecución</t>
    </r>
  </si>
  <si>
    <r>
      <rPr>
        <b/>
        <sz val="9"/>
        <rFont val="Arial"/>
        <family val="2"/>
      </rPr>
      <t>Salida hidráulica para regadera</t>
    </r>
    <r>
      <rPr>
        <sz val="9"/>
        <rFont val="Arial"/>
        <family val="2"/>
      </rPr>
      <t>, con tubería 1/2"Ø, incluye: difulcacion para doble alimentación de agua fría, ranurados, resanes, material, mano de obra, herramienta y/o equipo y todo lo necesario para su correcta ejecución.</t>
    </r>
  </si>
  <si>
    <r>
      <rPr>
        <b/>
        <sz val="9"/>
        <rFont val="Arial"/>
        <family val="2"/>
      </rPr>
      <t>Salida hidraulica para tarja</t>
    </r>
    <r>
      <rPr>
        <sz val="9"/>
        <rFont val="Arial"/>
        <family val="2"/>
      </rPr>
      <t>, con tuberia 1/2"Ø, incluye: bifurcacion para doble alimentacion de agua fria, ranurados, resanes, material, mano de obra, herramienta y/o equipo y todo lo necesario para su ejecución (cocina, c. dental y usos multiples)</t>
    </r>
  </si>
  <si>
    <r>
      <rPr>
        <b/>
        <sz val="9"/>
        <rFont val="Arial"/>
        <family val="2"/>
      </rPr>
      <t>Salida hidraulica para lavadero</t>
    </r>
    <r>
      <rPr>
        <sz val="9"/>
        <rFont val="Arial"/>
        <family val="2"/>
      </rPr>
      <t>, con tuberia 1/2"Ø, incluye: bifurcacion para alimentacion de agua fria, ranurados, resanes, material, mano de obra, herramienta y/o equipo y todo lo necesario para su ejecución</t>
    </r>
  </si>
  <si>
    <r>
      <rPr>
        <b/>
        <sz val="9"/>
        <rFont val="Arial"/>
        <family val="2"/>
      </rPr>
      <t>Salida hidraulica para aseo</t>
    </r>
    <r>
      <rPr>
        <sz val="9"/>
        <rFont val="Arial"/>
        <family val="2"/>
      </rPr>
      <t>, con tuberia 1/2"Ø, incluye: bifurcacion para  alimentacion de agua fria, ranurados, resanes, material, mano de obra, herramienta y/o equipo y todo lo necesario para su ejecución</t>
    </r>
  </si>
  <si>
    <r>
      <rPr>
        <b/>
        <sz val="9"/>
        <rFont val="Arial"/>
        <family val="2"/>
      </rPr>
      <t>Salida hidraulica para jardin</t>
    </r>
    <r>
      <rPr>
        <sz val="9"/>
        <rFont val="Arial"/>
        <family val="2"/>
      </rPr>
      <t>, con tuberia 1/2"Ø, incluye: bifurcacion para  alimentacion de agua fria, ranurados, resanes, material, mano de obra, herramienta y/o equipo y todo lo necesario para su ejecución (indicadas en proyecto)</t>
    </r>
  </si>
  <si>
    <r>
      <rPr>
        <b/>
        <sz val="9"/>
        <rFont val="Arial"/>
        <family val="2"/>
      </rPr>
      <t>Salida sanitaria para w.c</t>
    </r>
    <r>
      <rPr>
        <sz val="9"/>
        <rFont val="Arial"/>
        <family val="2"/>
      </rPr>
      <t>., con tuberia 4"Ø, incluye: ranurados, excavaciones, resanes, material, mano de obra, herramienta y/o equipo y todo lo necesario para su ejecución</t>
    </r>
  </si>
  <si>
    <r>
      <rPr>
        <b/>
        <sz val="9"/>
        <rFont val="Arial"/>
        <family val="2"/>
      </rPr>
      <t>Salida sanitaria para mingitorio</t>
    </r>
    <r>
      <rPr>
        <sz val="9"/>
        <rFont val="Arial"/>
        <family val="2"/>
      </rPr>
      <t>, con tuberia de 2"Ø, incluye: ranurados, excavaciones, resanes, material, mano de obra, herramienta y/o equipo y todo lo necesario para su ejecución</t>
    </r>
  </si>
  <si>
    <r>
      <rPr>
        <b/>
        <sz val="9"/>
        <rFont val="Arial"/>
        <family val="2"/>
      </rPr>
      <t>Salida sanitaria para lavabo,</t>
    </r>
    <r>
      <rPr>
        <sz val="9"/>
        <rFont val="Arial"/>
        <family val="2"/>
      </rPr>
      <t xml:space="preserve"> con tuberia de 2"Ø, incluye: ranurados, excavaciones, resanes, material, mano de obra, herramienta y/o equipo y todo lo necesario para su ejecución</t>
    </r>
  </si>
  <si>
    <r>
      <rPr>
        <b/>
        <sz val="9"/>
        <rFont val="Arial"/>
        <family val="2"/>
      </rPr>
      <t>Salida sanitaria para regadera</t>
    </r>
    <r>
      <rPr>
        <sz val="9"/>
        <rFont val="Arial"/>
        <family val="2"/>
      </rPr>
      <t>, con tubería de 2"Ø, incluye: cespol, ranurados, excavaciones, resanes, material, mano de obra, herramienta y/o equipo y todo lo necesario para su ejecución</t>
    </r>
  </si>
  <si>
    <r>
      <rPr>
        <b/>
        <sz val="9"/>
        <rFont val="Arial"/>
        <family val="2"/>
      </rPr>
      <t>Salida sanitaria para tarja</t>
    </r>
    <r>
      <rPr>
        <sz val="9"/>
        <rFont val="Arial"/>
        <family val="2"/>
      </rPr>
      <t>, con tuberia de 2"Ø, incluye: ranurados, excavaciones, resanes, material, mano de obra, herramienta y/o equipo y todo lo necesario para su ejecución</t>
    </r>
  </si>
  <si>
    <r>
      <rPr>
        <b/>
        <sz val="9"/>
        <rFont val="Arial"/>
        <family val="2"/>
      </rPr>
      <t>Salida sanitaria para lavadero</t>
    </r>
    <r>
      <rPr>
        <sz val="9"/>
        <rFont val="Arial"/>
        <family val="2"/>
      </rPr>
      <t>, con tuberia de 2"Ø, incluye: ranurados, excavaciones, resanes, material, mano de obra, herramienta y/o equipo y todo lo necesario para su ejecución</t>
    </r>
  </si>
  <si>
    <r>
      <rPr>
        <b/>
        <sz val="9"/>
        <rFont val="Arial"/>
        <family val="2"/>
      </rPr>
      <t>Salida sanitaria para aseo</t>
    </r>
    <r>
      <rPr>
        <sz val="9"/>
        <rFont val="Arial"/>
        <family val="2"/>
      </rPr>
      <t>, con tuberia de 2"Ø, incluye: ranurados, excavaciones, resanes, material, mano de obra, herramienta y/o equipo y todo lo necesario para su ejecución</t>
    </r>
  </si>
  <si>
    <r>
      <rPr>
        <b/>
        <sz val="9"/>
        <rFont val="Arial"/>
        <family val="2"/>
      </rPr>
      <t>Salida sanitaria para baños</t>
    </r>
    <r>
      <rPr>
        <sz val="9"/>
        <rFont val="Arial"/>
        <family val="2"/>
      </rPr>
      <t>,</t>
    </r>
    <r>
      <rPr>
        <b/>
        <sz val="9"/>
        <rFont val="Arial"/>
        <family val="2"/>
      </rPr>
      <t xml:space="preserve"> (resumideros),</t>
    </r>
    <r>
      <rPr>
        <sz val="9"/>
        <rFont val="Arial"/>
        <family val="2"/>
      </rPr>
      <t xml:space="preserve"> con tuberia de 2"Ø, incluye: ranurados, excavaciones, resanes, material, mano de obra, herramienta y/o equipo y todo lo necesario para su ejecución</t>
    </r>
  </si>
  <si>
    <r>
      <t xml:space="preserve">Suministro y </t>
    </r>
    <r>
      <rPr>
        <b/>
        <sz val="9"/>
        <rFont val="Arial"/>
        <family val="2"/>
      </rPr>
      <t>colocación de tubo de ventila</t>
    </r>
    <r>
      <rPr>
        <sz val="9"/>
        <rFont val="Arial"/>
        <family val="2"/>
      </rPr>
      <t xml:space="preserve"> sanitaria 2"Ø pvc, incluye: ranurados, resanes, material, mano de obra, herramienta y/o equipo y todo lo necesario para su ejecución</t>
    </r>
  </si>
  <si>
    <r>
      <t xml:space="preserve">Suministro y </t>
    </r>
    <r>
      <rPr>
        <b/>
        <sz val="9"/>
        <rFont val="Arial"/>
        <family val="2"/>
      </rPr>
      <t xml:space="preserve">colocación de lavabo con pedestal </t>
    </r>
    <r>
      <rPr>
        <sz val="9"/>
        <rFont val="Arial"/>
        <family val="2"/>
      </rPr>
      <t xml:space="preserve">Vienna blanco LINEA LUJO Lamosa, 50,8cmx19,7 cms prof,  codigo 3923 y cod 3510 (pedestal 68,6m) o similar, incluye: pedestal, contra para lavabo marca helvex, o similar, cespol laton tipo bola marca urrea o similar, mangueras, llaves de control, fijación, conexión, pruebas, limpieza, material, mano de obra, herramienta y/o equipo y todo lo necesario para su ejecución (llave no incluida) para consultorios </t>
    </r>
  </si>
  <si>
    <r>
      <t xml:space="preserve">Suministro y </t>
    </r>
    <r>
      <rPr>
        <b/>
        <sz val="9"/>
        <rFont val="Arial"/>
        <family val="2"/>
      </rPr>
      <t xml:space="preserve">colocación de llave mezcladora para lavabo TEMPORIZADORA (monomando) en cromo </t>
    </r>
    <r>
      <rPr>
        <sz val="9"/>
        <rFont val="Arial"/>
        <family val="2"/>
      </rPr>
      <t>marca Rugo o similar, incluye:  maneral de acero, fijación, conexión, pruebas, material, mano de obra, herramienta y/o equipo y todo lo necesario para su ejecución</t>
    </r>
  </si>
  <si>
    <r>
      <t xml:space="preserve">Suministro y </t>
    </r>
    <r>
      <rPr>
        <b/>
        <sz val="9"/>
        <rFont val="Arial"/>
        <family val="2"/>
      </rPr>
      <t>colocación de mingitorio</t>
    </r>
    <r>
      <rPr>
        <sz val="9"/>
        <rFont val="Arial"/>
        <family val="2"/>
      </rPr>
      <t xml:space="preserve"> lamosa Kyoto blanco o similar, incluye: fluxometro de pedal, brida,  fijación, conexión, pruebas, material, mano de obra, herramienta y/o equipo y todo lo necesario para su ejecución</t>
    </r>
  </si>
  <si>
    <r>
      <t xml:space="preserve">Suministro y </t>
    </r>
    <r>
      <rPr>
        <b/>
        <sz val="9"/>
        <rFont val="Arial"/>
        <family val="2"/>
      </rPr>
      <t>colocación de tubo de ventila</t>
    </r>
    <r>
      <rPr>
        <sz val="9"/>
        <rFont val="Arial"/>
        <family val="2"/>
      </rPr>
      <t xml:space="preserve"> sanitaria 2"Ø p.v.c., incluye: ranurados, excavaciones, resanes, material, mano de obra, herramienta y/o equipo y todo lo necesario para su ejecución</t>
    </r>
  </si>
  <si>
    <r>
      <t xml:space="preserve">Suministro y </t>
    </r>
    <r>
      <rPr>
        <b/>
        <sz val="9"/>
        <rFont val="Arial"/>
        <family val="2"/>
      </rPr>
      <t>colocación de tarja</t>
    </r>
    <r>
      <rPr>
        <sz val="9"/>
        <rFont val="Arial"/>
        <family val="2"/>
      </rPr>
      <t xml:space="preserve"> con escurridera derecha, de acero inoxidable acabado cromo de 52x80 cms., incluye: cespol cromado marca helvex o similar, mangueras, llaves de control, fijación, conexión, pruebas, material, mano de obra, herramienta y/o equipo y todo lo necesario para su ejecución (usos multiples y c. dental)</t>
    </r>
  </si>
  <si>
    <r>
      <t xml:space="preserve">Suministro y </t>
    </r>
    <r>
      <rPr>
        <b/>
        <sz val="9"/>
        <rFont val="Arial"/>
        <family val="2"/>
      </rPr>
      <t>colocación de tarja</t>
    </r>
    <r>
      <rPr>
        <sz val="9"/>
        <rFont val="Arial"/>
        <family val="2"/>
      </rPr>
      <t xml:space="preserve"> sencilla sin escurridera de acero inoxidable acabado cromo de 57x51 cms., incluye: cespol cromado marca helvex o similar, llave mezcladora cromo con manerales de acero, mangueras, llaves de control, fijación, conexión, pruebas, material, mano de obra, herramienta y/o equipo y todo lo necesario para su ejecución (cocina)</t>
    </r>
  </si>
  <si>
    <r>
      <t xml:space="preserve">Suministro y </t>
    </r>
    <r>
      <rPr>
        <b/>
        <sz val="9"/>
        <rFont val="Arial"/>
        <family val="2"/>
      </rPr>
      <t xml:space="preserve">colocación de llave temporizadora </t>
    </r>
    <r>
      <rPr>
        <sz val="9"/>
        <rFont val="Arial"/>
        <family val="2"/>
      </rPr>
      <t>marca HELVEX para lavabo, incluye: fijación, conexión, pruebas, material, mano de obra, herramienta y/o equipo y todo lo necesario para su ejecución NOTA: Solo precio</t>
    </r>
  </si>
  <si>
    <r>
      <t xml:space="preserve">Suministro y </t>
    </r>
    <r>
      <rPr>
        <b/>
        <sz val="9"/>
        <rFont val="Arial"/>
        <family val="2"/>
      </rPr>
      <t xml:space="preserve">colocación de llave mezcladora para tarjas, conexión de 1/2"  </t>
    </r>
    <r>
      <rPr>
        <sz val="9"/>
        <rFont val="Arial"/>
        <family val="2"/>
      </rPr>
      <t xml:space="preserve">linea sophia acabado cromo 8" </t>
    </r>
    <r>
      <rPr>
        <b/>
        <sz val="9"/>
        <rFont val="Arial"/>
        <family val="2"/>
      </rPr>
      <t xml:space="preserve"> </t>
    </r>
    <r>
      <rPr>
        <sz val="9"/>
        <rFont val="Arial"/>
        <family val="2"/>
      </rPr>
      <t>incluye:  maneral de acero, fijación, conexión, pruebas, material, mano de obra, herramienta y/o equipo y todo lo necesario para su ejecución</t>
    </r>
  </si>
  <si>
    <r>
      <t xml:space="preserve">Suministro y </t>
    </r>
    <r>
      <rPr>
        <b/>
        <sz val="9"/>
        <rFont val="Arial"/>
        <family val="2"/>
      </rPr>
      <t>colocación de llave  para aseo y lavadero, cromada 1/2ø  con rosca para manguera,</t>
    </r>
    <r>
      <rPr>
        <sz val="9"/>
        <rFont val="Arial"/>
        <family val="2"/>
      </rPr>
      <t xml:space="preserve"> incluye: fijación, conexión, pruebas, material, mano de obra, herramienta y/o equipo y todo lo necesario para su ejecución</t>
    </r>
  </si>
  <si>
    <r>
      <t xml:space="preserve">Suministro y </t>
    </r>
    <r>
      <rPr>
        <b/>
        <sz val="9"/>
        <rFont val="Arial"/>
        <family val="2"/>
      </rPr>
      <t>colocación de llave tipo nariz</t>
    </r>
    <r>
      <rPr>
        <sz val="9"/>
        <rFont val="Arial"/>
        <family val="2"/>
      </rPr>
      <t xml:space="preserve"> con rosca para manguera de riego de jardin exterior 1/2ø, Incluye; material, mano de obra, fijación, conexión, acarreo, flete, limpieza y pruebas.y todo lo necesario para su correcta colocacion</t>
    </r>
  </si>
  <si>
    <r>
      <t xml:space="preserve">Suministro y </t>
    </r>
    <r>
      <rPr>
        <b/>
        <sz val="9"/>
        <rFont val="Arial"/>
        <family val="2"/>
      </rPr>
      <t>colocación de coladera de cespol en piso</t>
    </r>
    <r>
      <rPr>
        <sz val="9"/>
        <rFont val="Arial"/>
        <family val="2"/>
      </rPr>
      <t xml:space="preserve"> tipo baño de 15x15cms, cuadrada en fo. fo. y rejilla 100% acabado cromo, marca helvex o similar, incluye: fijación, conexión, pruebas, material, mano de obra, herramienta y/o equipo y todo lo necesario para su ejecución</t>
    </r>
  </si>
  <si>
    <r>
      <t>Elaboracion de</t>
    </r>
    <r>
      <rPr>
        <b/>
        <sz val="9"/>
        <rFont val="Arial"/>
        <family val="2"/>
      </rPr>
      <t xml:space="preserve"> registro 30x30</t>
    </r>
    <r>
      <rPr>
        <sz val="9"/>
        <rFont val="Arial"/>
        <family val="2"/>
      </rPr>
      <t xml:space="preserve"> cms. con tapa de lamina lisa, para instalacion de </t>
    </r>
    <r>
      <rPr>
        <b/>
        <sz val="9"/>
        <rFont val="Arial"/>
        <family val="2"/>
      </rPr>
      <t>mueble odontologico</t>
    </r>
    <r>
      <rPr>
        <sz val="9"/>
        <rFont val="Arial"/>
        <family val="2"/>
      </rPr>
      <t>, tapa de lamina lisa, con salida de agua, salida sanitaria, salida de aire, salida electrica y contacto 110v, incluye: fijación, conexión, pruebas, material, mano de obra, herramienta y/o equipo y todo lo necesario para su ejecución</t>
    </r>
  </si>
  <si>
    <r>
      <t xml:space="preserve">Suministro y </t>
    </r>
    <r>
      <rPr>
        <b/>
        <sz val="9"/>
        <rFont val="Arial"/>
        <family val="2"/>
      </rPr>
      <t>colocación de lavadero de granito</t>
    </r>
    <r>
      <rPr>
        <sz val="9"/>
        <rFont val="Arial"/>
        <family val="2"/>
      </rPr>
      <t xml:space="preserve"> 80x73 cms. altura terminada de 95 cms.,base de block, con enjarre y pintura esmalte, 2 descargas en 1 de pvc 2"Ø, registro sanitario, incluye: fijación con mortero sobre base y muro,  pruebas, material, mano de obra, herramienta y/o equipo y todo lo necesario para su ejecución</t>
    </r>
  </si>
  <si>
    <r>
      <t xml:space="preserve">Suministro y </t>
    </r>
    <r>
      <rPr>
        <b/>
        <sz val="9"/>
        <rFont val="Arial"/>
        <family val="2"/>
      </rPr>
      <t>colocación de tinaco</t>
    </r>
    <r>
      <rPr>
        <sz val="9"/>
        <rFont val="Arial"/>
        <family val="2"/>
      </rPr>
      <t xml:space="preserve"> capacidad 1100 lts. marca rotoplas o similar, incluye: filtro para sedimentos, multiconector, valvula de llenado 3/4", flotador #5, jarro de aire, fijación, conexión,  pruebas, material, mano de obra, herramienta y/o equipo y todo lo necesario para su ejecución</t>
    </r>
  </si>
  <si>
    <r>
      <t xml:space="preserve">Suministro y </t>
    </r>
    <r>
      <rPr>
        <b/>
        <sz val="9"/>
        <rFont val="Arial"/>
        <family val="2"/>
      </rPr>
      <t>colocación de tapa para tinaco</t>
    </r>
    <r>
      <rPr>
        <sz val="9"/>
        <rFont val="Arial"/>
        <family val="2"/>
      </rPr>
      <t>, incluye: material, mano de obra, herramienta y todo lo necesario para su correcta ejecución</t>
    </r>
  </si>
  <si>
    <r>
      <t xml:space="preserve">Suministro y </t>
    </r>
    <r>
      <rPr>
        <b/>
        <sz val="9"/>
        <rFont val="Arial"/>
        <family val="2"/>
      </rPr>
      <t>colocación de electro nivel para tinaco</t>
    </r>
    <r>
      <rPr>
        <sz val="9"/>
        <rFont val="Arial"/>
        <family val="2"/>
      </rPr>
      <t>, incluye: material, mano de obra, herramienta y todo lo necesario para su ejecución</t>
    </r>
  </si>
  <si>
    <r>
      <t xml:space="preserve">Suministro y </t>
    </r>
    <r>
      <rPr>
        <b/>
        <sz val="9"/>
        <rFont val="Arial"/>
        <family val="2"/>
      </rPr>
      <t>colocación de tanque de gas estacionario horizontal</t>
    </r>
    <r>
      <rPr>
        <sz val="9"/>
        <rFont val="Arial"/>
        <family val="2"/>
      </rPr>
      <t>, para intemperie capacidad 300 Lts incluye: fijacion en base de concreto en azotea, material, mano de obra, herramienta y todo lo necesario para su ejecucion.</t>
    </r>
  </si>
  <si>
    <r>
      <t xml:space="preserve">Suministro y </t>
    </r>
    <r>
      <rPr>
        <b/>
        <sz val="9"/>
        <rFont val="Arial"/>
        <family val="2"/>
      </rPr>
      <t xml:space="preserve">colocación de boiler de paso marca BOSH </t>
    </r>
    <r>
      <rPr>
        <sz val="9"/>
        <rFont val="Arial"/>
        <family val="2"/>
      </rPr>
      <t>de 11 lt, incluye: fijación, conexión, pruebas, material, mano de obra, herramienta y/o equipo y todo lo necesario para su ejecución</t>
    </r>
  </si>
  <si>
    <r>
      <t xml:space="preserve">Suministro y </t>
    </r>
    <r>
      <rPr>
        <b/>
        <sz val="9"/>
        <rFont val="Arial"/>
        <family val="2"/>
      </rPr>
      <t>colocación de boiler 40 lts</t>
    </r>
    <r>
      <rPr>
        <sz val="9"/>
        <rFont val="Arial"/>
        <family val="2"/>
      </rPr>
      <t>, incluye: fijación, conexión, pruebas, material, mano de obra, herramienta y/o equipo y todo lo necesario para su correcta ejecución</t>
    </r>
  </si>
  <si>
    <r>
      <t xml:space="preserve">Suministro e instalacion de </t>
    </r>
    <r>
      <rPr>
        <b/>
        <sz val="9"/>
        <rFont val="Arial"/>
        <family val="2"/>
      </rPr>
      <t>tuberia de cobre tipo L</t>
    </r>
    <r>
      <rPr>
        <sz val="9"/>
        <rFont val="Arial"/>
        <family val="2"/>
      </rPr>
      <t xml:space="preserve"> para salidas de Gas desde tanque a estufa, incluye: material, mano de obra, herramienta y todo lo necesario para su ejecución</t>
    </r>
  </si>
  <si>
    <r>
      <t xml:space="preserve">Suministro e </t>
    </r>
    <r>
      <rPr>
        <b/>
        <sz val="9"/>
        <rFont val="Arial"/>
        <family val="2"/>
      </rPr>
      <t>instalación de paquete de trenzado</t>
    </r>
    <r>
      <rPr>
        <sz val="9"/>
        <rFont val="Arial"/>
        <family val="2"/>
      </rPr>
      <t xml:space="preserve"> en acero inoxidable, tipo estufa, incluye: material, mano de obra, herramienta y todo lo necesario para su ejecución</t>
    </r>
  </si>
  <si>
    <r>
      <t>Suministro e</t>
    </r>
    <r>
      <rPr>
        <b/>
        <sz val="9"/>
        <rFont val="Arial"/>
        <family val="2"/>
      </rPr>
      <t xml:space="preserve"> instalación de paquete de trenzado</t>
    </r>
    <r>
      <rPr>
        <sz val="9"/>
        <rFont val="Arial"/>
        <family val="2"/>
      </rPr>
      <t xml:space="preserve"> en acero inoxidable, tipo boiler, incluye: material, mano de obra, herramienta y todo lo necesario para su ejecución</t>
    </r>
  </si>
  <si>
    <r>
      <rPr>
        <b/>
        <sz val="9"/>
        <rFont val="Arial"/>
        <family val="2"/>
      </rPr>
      <t xml:space="preserve">Suministro e instalacion de estufa de empotrar sin horno </t>
    </r>
    <r>
      <rPr>
        <sz val="9"/>
        <rFont val="Arial"/>
        <family val="2"/>
      </rPr>
      <t>de Gas, con 4 quemadores,  incluye: material, mano de obra, herramienta y todo lo necesario para su ejecución</t>
    </r>
  </si>
  <si>
    <r>
      <t xml:space="preserve">Suministro e </t>
    </r>
    <r>
      <rPr>
        <b/>
        <sz val="9"/>
        <rFont val="Arial"/>
        <family val="2"/>
      </rPr>
      <t>instalacion de regulador de gas y paquete de trenzado</t>
    </r>
    <r>
      <rPr>
        <sz val="9"/>
        <rFont val="Arial"/>
        <family val="2"/>
      </rPr>
      <t xml:space="preserve"> en acero inoxidable, tipo estufa, incluye: llave de paso, material, mano de obra, herramienta y todo lo necesario para su ejecución</t>
    </r>
  </si>
  <si>
    <r>
      <t xml:space="preserve">Suministro y colocación de </t>
    </r>
    <r>
      <rPr>
        <b/>
        <sz val="9"/>
        <rFont val="Arial"/>
        <family val="2"/>
      </rPr>
      <t>compresor grado Medico</t>
    </r>
    <r>
      <rPr>
        <sz val="9"/>
        <rFont val="Arial"/>
        <family val="2"/>
      </rPr>
      <t xml:space="preserve">, libres de aceite, calidad dental, </t>
    </r>
    <r>
      <rPr>
        <b/>
        <sz val="9"/>
        <rFont val="Arial"/>
        <family val="2"/>
      </rPr>
      <t>1 HP</t>
    </r>
    <r>
      <rPr>
        <sz val="9"/>
        <rFont val="Arial"/>
        <family val="2"/>
      </rPr>
      <t xml:space="preserve">  incluye: material, mano de obra, herramienta y/o equipo y todo lo necesario para su colocacion. Sobre base fuera atrás de c.Dental.</t>
    </r>
  </si>
  <si>
    <r>
      <t xml:space="preserve">Suministro y </t>
    </r>
    <r>
      <rPr>
        <b/>
        <sz val="9"/>
        <rFont val="Arial"/>
        <family val="2"/>
      </rPr>
      <t>colocación de juego de manerales acrilicos con chaperon cromado y regadera electrica para ducha con brazo y chaperon cromado</t>
    </r>
    <r>
      <rPr>
        <sz val="9"/>
        <rFont val="Arial"/>
        <family val="2"/>
      </rPr>
      <t>, incluye: material, mano de obra, herramienta y todo lo necesario para su ejecución</t>
    </r>
  </si>
  <si>
    <r>
      <rPr>
        <b/>
        <sz val="9"/>
        <rFont val="Arial"/>
        <family val="2"/>
      </rPr>
      <t>Desazolve de fosa séptica</t>
    </r>
    <r>
      <rPr>
        <sz val="9"/>
        <rFont val="Arial"/>
        <family val="2"/>
      </rPr>
      <t xml:space="preserve"> con equipo motriz y retiro fuera del área urbana, incluye: material, mano de obra, herramienta y/o equipo y todo lo necesario para su correcta ejecución.</t>
    </r>
  </si>
  <si>
    <r>
      <t xml:space="preserve">Limpieza y </t>
    </r>
    <r>
      <rPr>
        <b/>
        <sz val="9"/>
        <rFont val="Arial"/>
        <family val="2"/>
      </rPr>
      <t>revisión de tuberías de tinaco existente</t>
    </r>
    <r>
      <rPr>
        <sz val="9"/>
        <rFont val="Arial"/>
        <family val="2"/>
      </rPr>
      <t>, y lavado de tinaco, Incluye; material, mano de obra, herramienta y todo lo necesario para su ejecución</t>
    </r>
  </si>
  <si>
    <r>
      <rPr>
        <b/>
        <sz val="9"/>
        <rFont val="Arial"/>
        <family val="2"/>
      </rPr>
      <t>Sondeo de tubería de drenaje existente</t>
    </r>
    <r>
      <rPr>
        <sz val="9"/>
        <rFont val="Arial"/>
        <family val="2"/>
      </rPr>
      <t xml:space="preserve"> y desazolve de registros sanitarios interiores y exteriores, incluye: material, mano de obra, herramienta y/o equipo y todo lo necesario para su ejecución.</t>
    </r>
  </si>
  <si>
    <r>
      <t xml:space="preserve">Suministro e instalación de </t>
    </r>
    <r>
      <rPr>
        <b/>
        <sz val="9"/>
        <rFont val="Arial"/>
        <family val="2"/>
      </rPr>
      <t>transición aérea-subterranea</t>
    </r>
    <r>
      <rPr>
        <sz val="9"/>
        <rFont val="Arial"/>
        <family val="2"/>
      </rPr>
      <t xml:space="preserve"> (3f-4h), 34.5 kv. Incluye: terminal qtiii para exterior 35 kv, cuchillas 15 kv, 100 amps, apartarrayo oxido de zinc 30 kv, cruceta pt-200, abrazaderas ul, conector perico, conector vcl-54, alambre de cobre cal. 4 awg, placa 1pc, cable xlp 1/0 awg 15 kv, cable de cobre desn. Cal. 1/0 awg, tubo galv. C/r 3", codo galv. C/r 3", bota termocontractil p/ 3 conductores, varilla p/tierra 5/8" x 3 mts, soldadura exotermica p/unir varilla-cable, fleje de acero 3/4", hebillla p/fleje, aislador line post 13pd, cable thw cal. 10 awg p/ puesta a tierra de terminal, conectores, mano de obra herramienta, equipo y todo lo necesario para su correcta instalación.</t>
    </r>
  </si>
  <si>
    <r>
      <t xml:space="preserve">Suministro e instalación de </t>
    </r>
    <r>
      <rPr>
        <b/>
        <sz val="9"/>
        <rFont val="Arial"/>
        <family val="2"/>
      </rPr>
      <t>registro prefabricado</t>
    </r>
    <r>
      <rPr>
        <sz val="9"/>
        <rFont val="Arial"/>
        <family val="2"/>
      </rPr>
      <t xml:space="preserve"> de concreto de 1.16 x 1.16 x 1.16 mts. De paso incluye; registro de concreto de 1.16 x 1.16 x 1.16 mts  con tapa 84b, excavación, mano de obra, herramienta, equipo y todo lo necesario para su correcta instalación.</t>
    </r>
  </si>
  <si>
    <r>
      <t xml:space="preserve">Suministro e instalación de </t>
    </r>
    <r>
      <rPr>
        <b/>
        <sz val="9"/>
        <rFont val="Arial"/>
        <family val="2"/>
      </rPr>
      <t>transformador</t>
    </r>
    <r>
      <rPr>
        <sz val="9"/>
        <rFont val="Arial"/>
        <family val="2"/>
      </rPr>
      <t xml:space="preserve"> de distribución y operación radial, auto enfriado en aire, </t>
    </r>
    <r>
      <rPr>
        <b/>
        <sz val="9"/>
        <rFont val="Arial"/>
        <family val="2"/>
      </rPr>
      <t>tipo pedestal</t>
    </r>
    <r>
      <rPr>
        <sz val="9"/>
        <rFont val="Arial"/>
        <family val="2"/>
      </rPr>
      <t>, de 112.5kva, 13,2kv de tensión primaria, 3 fases, 60 hz, conexión estrella, con 4 derivaciones de 2.5 % cada una de la tensión nominal dos abajo dos arriba. tensión en el secundario de 220-127 vca, 3f-4h, conexión estrella con neutro, para operar con una sobreelevación de temperatura de 65°c sobre un medio ambiente de 30°C promedio y 40°C máxima, a una altura de operación de 2300mts. s.n.m. incluye puesta a tierra de accesorios y equipo, terminales, tornillería, herramienta, equipo y todo lo necesario para su correcta instalación.</t>
    </r>
  </si>
  <si>
    <r>
      <t xml:space="preserve">Suministro e instalacion de </t>
    </r>
    <r>
      <rPr>
        <b/>
        <sz val="9"/>
        <rFont val="Arial"/>
        <family val="2"/>
      </rPr>
      <t>transformador</t>
    </r>
    <r>
      <rPr>
        <sz val="9"/>
        <rFont val="Arial"/>
        <family val="2"/>
      </rPr>
      <t xml:space="preserve"> de distribucion y operacion radial, autoenfriado en aire, </t>
    </r>
    <r>
      <rPr>
        <b/>
        <sz val="9"/>
        <rFont val="Arial"/>
        <family val="2"/>
      </rPr>
      <t>tipo pedestal</t>
    </r>
    <r>
      <rPr>
        <sz val="9"/>
        <rFont val="Arial"/>
        <family val="2"/>
      </rPr>
      <t xml:space="preserve">, de </t>
    </r>
    <r>
      <rPr>
        <b/>
        <sz val="9"/>
        <rFont val="Arial"/>
        <family val="2"/>
      </rPr>
      <t>150kva</t>
    </r>
    <r>
      <rPr>
        <sz val="9"/>
        <rFont val="Arial"/>
        <family val="2"/>
      </rPr>
      <t>, 13,200 kv de tension primaria, 3 fases, 60 hz, conexion estrella, con 4 derivaciones de 2.5 % cada una de la tension nominal dos abajo dos arriba. tension en el secundario de 220-127 radial vca, 3f-4h, conexion estrella con neutro, ance marca iemsa, para operar con una sobreelevacion de temperatura de 65°c sobre un medio ambiente de 30 grados°C promedio y 40°C maxima, a una altura de operacion de 2300mts. s.n.m. incluye puesta a tierra de accesorios y equipo, terminales, tornilleria, herramienta, equipo y todo lo necesario para su correcta instalacion., incluye: codos, insertos, adaptador para tierra, cable cobre No. 4, terminles.mano de obra, herramienta, equipo y todo lo necesario para su correcta instalacion</t>
    </r>
  </si>
  <si>
    <r>
      <rPr>
        <b/>
        <sz val="9"/>
        <rFont val="Arial"/>
        <family val="2"/>
      </rPr>
      <t>Base de concreto armado</t>
    </r>
    <r>
      <rPr>
        <sz val="9"/>
        <rFont val="Arial"/>
        <family val="2"/>
      </rPr>
      <t xml:space="preserve"> para transformador trifásico de 1.50 x 1.40 x 0.20 mts. Incluye: mano de obra, herramienta y equipo.</t>
    </r>
  </si>
  <si>
    <r>
      <t xml:space="preserve">Suministro y colocación de </t>
    </r>
    <r>
      <rPr>
        <b/>
        <sz val="9"/>
        <rFont val="Arial"/>
        <family val="2"/>
      </rPr>
      <t>registro de concreto</t>
    </r>
    <r>
      <rPr>
        <sz val="9"/>
        <rFont val="Arial"/>
        <family val="2"/>
      </rPr>
      <t xml:space="preserve"> para transformador de 1.20x0.80 x 1.00 mts. Incluye: excavación, afine y abocinado de ductos, relleno y compactación exterior de registro y resanes en paredes del registro.</t>
    </r>
  </si>
  <si>
    <r>
      <t xml:space="preserve">Suministro e </t>
    </r>
    <r>
      <rPr>
        <b/>
        <sz val="9"/>
        <rFont val="Arial"/>
        <family val="2"/>
      </rPr>
      <t>instalación de murete de medición</t>
    </r>
    <r>
      <rPr>
        <sz val="9"/>
        <rFont val="Arial"/>
        <family val="2"/>
      </rPr>
      <t>, incluye: nicho de ladrillo y cemento de 1.7m de alto x 0.7m. De ancho  x 0.25 m. De fondo, base de medición 7-200 a. Con tablilla de pruebas, varilla cw de 1.5m., tubo 1/2" p.v.c., cable cal. 8 awg. P/ aterrizar medición, herramienta, equipo y todo lo necesario para su correcta instalación.</t>
    </r>
  </si>
  <si>
    <r>
      <t xml:space="preserve">Suministro e </t>
    </r>
    <r>
      <rPr>
        <b/>
        <sz val="9"/>
        <rFont val="Arial"/>
        <family val="2"/>
      </rPr>
      <t xml:space="preserve">instalacion de gabinete para medición e interruptor termomagnetico gral. para subestacion de 150 KVA </t>
    </r>
    <r>
      <rPr>
        <sz val="9"/>
        <rFont val="Arial"/>
        <family val="2"/>
      </rPr>
      <t>Square D,  M10, o similar, incluye: gabinete M-10, 13T-20 A, con tablilla de pruebas, interruptor termomagnetico 3x200 amp., base de medicion 7-200 a., varilla cw de 1.5m., tubo 1/2" pvc, cable cal. 4 AWG. P/ aterrizar medición, fijacion, conexiones, mano de obra, material, herramienta, equipo y todo lo necesario para su correcta instalacion.</t>
    </r>
  </si>
  <si>
    <r>
      <t xml:space="preserve">Suministro e instalacion de </t>
    </r>
    <r>
      <rPr>
        <b/>
        <sz val="9"/>
        <rFont val="Arial"/>
        <family val="2"/>
      </rPr>
      <t>Sistema de Tierras</t>
    </r>
    <r>
      <rPr>
        <sz val="9"/>
        <rFont val="Arial"/>
        <family val="2"/>
      </rPr>
      <t xml:space="preserve"> para subestacion, incluye: 12 Mts. De cable de cobre desnudo de 4/0AWG, 5 cargas CADWELL, 4 varillas copperweld de 5/8"x3.0 M excavacion, intensificador para reducir la resistividad y evitar la corrosion del sistema, registro con tapa adecuada para realizar mediciones en cada electrodo, relleno y compactacion con material producto de la excavacion, mano de obra, material, herramienta, equipo y todo lo necesario para su correcta instalacion.  </t>
    </r>
  </si>
  <si>
    <r>
      <t xml:space="preserve">Suministro e instalacion de </t>
    </r>
    <r>
      <rPr>
        <b/>
        <sz val="9"/>
        <rFont val="Arial"/>
        <family val="2"/>
      </rPr>
      <t>tuberia</t>
    </r>
    <r>
      <rPr>
        <sz val="9"/>
        <rFont val="Arial"/>
        <family val="2"/>
      </rPr>
      <t xml:space="preserve"> para alimentador</t>
    </r>
    <r>
      <rPr>
        <b/>
        <sz val="9"/>
        <rFont val="Arial"/>
        <family val="2"/>
      </rPr>
      <t xml:space="preserve">  desde registro transicion aerea a base medicion</t>
    </r>
    <r>
      <rPr>
        <sz val="9"/>
        <rFont val="Arial"/>
        <family val="2"/>
      </rPr>
      <t xml:space="preserve"> dentro de la unidad, pasando a transformador y llegando a base de medicion 7x200 amp incluye: tubo de  3", excavacion, (dejando tubo para ampliaciones futuras) mano de obra, herramienta, material y todo lo necesario para su ejecucion</t>
    </r>
  </si>
  <si>
    <r>
      <t xml:space="preserve">Suministro e instalacion de alimentador secundario de </t>
    </r>
    <r>
      <rPr>
        <b/>
        <sz val="9"/>
        <rFont val="Arial"/>
        <family val="2"/>
      </rPr>
      <t xml:space="preserve">cable 3 AWG,  desde registro transicion aerea a base medicion </t>
    </r>
    <r>
      <rPr>
        <sz val="9"/>
        <rFont val="Arial"/>
        <family val="2"/>
      </rPr>
      <t xml:space="preserve"> pasando a transformador y llegando a base de medicion 7x200 amp  dentro de distribucion de la unidad, incluye 3 cables cal. 4/0 para fases 2 cable 3+1 cal 3/0 para neutro, 2 cables cal 6 de cobre desnudo para tierra fisica, incluye: mano de obra, herramienta, material y todo lo necesario para su ejecucion</t>
    </r>
  </si>
  <si>
    <r>
      <t xml:space="preserve">Suministro e instalacion de </t>
    </r>
    <r>
      <rPr>
        <b/>
        <sz val="9"/>
        <rFont val="Arial"/>
        <family val="2"/>
      </rPr>
      <t>tuberia</t>
    </r>
    <r>
      <rPr>
        <sz val="9"/>
        <rFont val="Arial"/>
        <family val="2"/>
      </rPr>
      <t xml:space="preserve"> para alimentador</t>
    </r>
    <r>
      <rPr>
        <b/>
        <sz val="9"/>
        <rFont val="Arial"/>
        <family val="2"/>
      </rPr>
      <t xml:space="preserve">  desde registro de medicion a</t>
    </r>
    <r>
      <rPr>
        <sz val="9"/>
        <rFont val="Arial"/>
        <family val="2"/>
      </rPr>
      <t xml:space="preserve"> </t>
    </r>
    <r>
      <rPr>
        <b/>
        <sz val="9"/>
        <rFont val="Arial"/>
        <family val="2"/>
      </rPr>
      <t>tablero</t>
    </r>
    <r>
      <rPr>
        <sz val="9"/>
        <rFont val="Arial"/>
        <family val="2"/>
      </rPr>
      <t xml:space="preserve"> </t>
    </r>
    <r>
      <rPr>
        <b/>
        <sz val="9"/>
        <rFont val="Arial"/>
        <family val="2"/>
      </rPr>
      <t>de control</t>
    </r>
    <r>
      <rPr>
        <sz val="9"/>
        <rFont val="Arial"/>
        <family val="2"/>
      </rPr>
      <t xml:space="preserve"> de distribucion dentro de la unidad, incluye: tubo de licuatie de 3", excavacion, (dejando tubo para ampliaciones futuras) mano de obra, herramienta, material y todo lo neceario para su ejecucion</t>
    </r>
  </si>
  <si>
    <r>
      <t xml:space="preserve">Suministro e instalacion de alimentador secundario de </t>
    </r>
    <r>
      <rPr>
        <b/>
        <sz val="9"/>
        <rFont val="Arial"/>
        <family val="2"/>
      </rPr>
      <t>cable 4 AWG,  desde registro medicion a</t>
    </r>
    <r>
      <rPr>
        <sz val="9"/>
        <rFont val="Arial"/>
        <family val="2"/>
      </rPr>
      <t xml:space="preserve"> </t>
    </r>
    <r>
      <rPr>
        <b/>
        <sz val="9"/>
        <rFont val="Arial"/>
        <family val="2"/>
      </rPr>
      <t>tablero de control</t>
    </r>
    <r>
      <rPr>
        <sz val="9"/>
        <rFont val="Arial"/>
        <family val="2"/>
      </rPr>
      <t xml:space="preserve"> dentro de distribucion de la unidad, incluye 3 cables cal. 4/0 para fases 2 cable 3+1 cal 3/0 para neutro, 2 cables cal 6 de cobre desnudo para tierra fisica, incluye: mano de obra, herramienta, material y todo lo necesario para su ejecucion</t>
    </r>
  </si>
  <si>
    <r>
      <t xml:space="preserve">Suministro y colocación de </t>
    </r>
    <r>
      <rPr>
        <b/>
        <sz val="9"/>
        <rFont val="Arial"/>
        <family val="2"/>
      </rPr>
      <t>centro de carga</t>
    </r>
    <r>
      <rPr>
        <sz val="9"/>
        <rFont val="Arial"/>
        <family val="2"/>
      </rPr>
      <t xml:space="preserve">, Square D , QO  30- 3f/4hilos -220/127o similar, incluye mano de obra, material, herramienta y equipo. </t>
    </r>
  </si>
  <si>
    <r>
      <t xml:space="preserve">Suministro y colocacion de </t>
    </r>
    <r>
      <rPr>
        <b/>
        <sz val="9"/>
        <rFont val="Arial"/>
        <family val="2"/>
      </rPr>
      <t>centro de carga</t>
    </r>
    <r>
      <rPr>
        <sz val="9"/>
        <rFont val="Arial"/>
        <family val="2"/>
      </rPr>
      <t xml:space="preserve">, Square D , QO </t>
    </r>
    <r>
      <rPr>
        <b/>
        <sz val="9"/>
        <rFont val="Arial"/>
        <family val="2"/>
      </rPr>
      <t xml:space="preserve"> 33 3f/4hilo</t>
    </r>
    <r>
      <rPr>
        <sz val="9"/>
        <rFont val="Arial"/>
        <family val="2"/>
      </rPr>
      <t xml:space="preserve">s -220/127o similar, incluye conexión a tierra, mano de obra, material, herramienta y equipo. </t>
    </r>
  </si>
  <si>
    <r>
      <t xml:space="preserve">Suministro e instalacion de </t>
    </r>
    <r>
      <rPr>
        <b/>
        <sz val="9"/>
        <rFont val="Arial"/>
        <family val="2"/>
      </rPr>
      <t>interruptor termomagnetico de 2 polos</t>
    </r>
    <r>
      <rPr>
        <sz val="9"/>
        <rFont val="Arial"/>
        <family val="2"/>
      </rPr>
      <t xml:space="preserve"> - 20amp x30 amps. incluye: material, mano de obra, herramienta y/o equipo y todo lo necesario para su ejecución. 23 Minisplits</t>
    </r>
  </si>
  <si>
    <r>
      <t xml:space="preserve">Suministro e instalacion de </t>
    </r>
    <r>
      <rPr>
        <b/>
        <sz val="9"/>
        <rFont val="Arial"/>
        <family val="2"/>
      </rPr>
      <t>interruptor termomagnetico de 2 polos</t>
    </r>
    <r>
      <rPr>
        <sz val="9"/>
        <rFont val="Arial"/>
        <family val="2"/>
      </rPr>
      <t xml:space="preserve"> - 20amp a 50 amps. incluye: material, mano de obra, herramienta y/o equipo y todo lo necesario para su ejecución. </t>
    </r>
  </si>
  <si>
    <r>
      <rPr>
        <b/>
        <sz val="9"/>
        <rFont val="Arial"/>
        <family val="2"/>
      </rPr>
      <t>Base de medición trifásica</t>
    </r>
    <r>
      <rPr>
        <sz val="9"/>
        <rFont val="Arial"/>
        <family val="2"/>
      </rPr>
      <t xml:space="preserve">, 13T-20 A, con tablilla de pruebas varilla cw de 1.5m tubo de 1/2" PVC. Cable 6 AWG para aterrizar a medición, incluye mano de obra, material, herramienta y equipo. </t>
    </r>
  </si>
  <si>
    <r>
      <t xml:space="preserve">Suministro y </t>
    </r>
    <r>
      <rPr>
        <b/>
        <sz val="9"/>
        <rFont val="Arial"/>
        <family val="2"/>
      </rPr>
      <t>colocación de interruptor termomagnetico</t>
    </r>
    <r>
      <rPr>
        <sz val="9"/>
        <rFont val="Arial"/>
        <family val="2"/>
      </rPr>
      <t xml:space="preserve">, Square D , 3p-200 Amp- cat. KAL36200. mca. Square D, en gabinete tipo nema, 1 cat LAL36400 mca. Square D.,  para interruptor general, incluye fijación, conexiones, mano de obra, material, herramienta y equipo. </t>
    </r>
  </si>
  <si>
    <r>
      <t xml:space="preserve">Suministro y colocación de </t>
    </r>
    <r>
      <rPr>
        <b/>
        <sz val="9"/>
        <rFont val="Arial"/>
        <family val="2"/>
      </rPr>
      <t>cable 6 AWG,  desde registro a</t>
    </r>
    <r>
      <rPr>
        <sz val="9"/>
        <rFont val="Arial"/>
        <family val="2"/>
      </rPr>
      <t xml:space="preserve"> </t>
    </r>
    <r>
      <rPr>
        <b/>
        <sz val="9"/>
        <rFont val="Arial"/>
        <family val="2"/>
      </rPr>
      <t>tablero, tres de corriente y uno de neutro,</t>
    </r>
    <r>
      <rPr>
        <sz val="9"/>
        <rFont val="Arial"/>
        <family val="2"/>
      </rPr>
      <t xml:space="preserve"> dentro de la unidad, incluye: mano de obra, herramienta, material y todo loneceario para su correcta ejecución.</t>
    </r>
  </si>
  <si>
    <r>
      <t xml:space="preserve">Suministro e instalacion de </t>
    </r>
    <r>
      <rPr>
        <b/>
        <sz val="9"/>
        <rFont val="Arial"/>
        <family val="2"/>
      </rPr>
      <t>salida electrica para centro</t>
    </r>
    <r>
      <rPr>
        <sz val="9"/>
        <rFont val="Arial"/>
        <family val="2"/>
      </rPr>
      <t xml:space="preserve">, incluye: caja galvanizada, cable  TW  12 (1 negro, 1 blanco y 1 Tierra Física Verde) , poliducto de 1/2"Ø material, mano de obra, , herramienta y/o equipo y todo lo necesario para su ejecución. </t>
    </r>
    <r>
      <rPr>
        <b/>
        <sz val="9"/>
        <rFont val="Arial"/>
        <family val="2"/>
      </rPr>
      <t>(lamparas  suburbanas)</t>
    </r>
  </si>
  <si>
    <r>
      <t xml:space="preserve">Suministro e instalacion de </t>
    </r>
    <r>
      <rPr>
        <b/>
        <sz val="9"/>
        <rFont val="Arial"/>
        <family val="2"/>
      </rPr>
      <t xml:space="preserve">salidas electricas para centro </t>
    </r>
    <r>
      <rPr>
        <sz val="9"/>
        <rFont val="Arial"/>
        <family val="2"/>
      </rPr>
      <t xml:space="preserve">con </t>
    </r>
    <r>
      <rPr>
        <b/>
        <sz val="9"/>
        <rFont val="Arial"/>
        <family val="2"/>
      </rPr>
      <t>tuberia</t>
    </r>
    <r>
      <rPr>
        <sz val="9"/>
        <rFont val="Arial"/>
        <family val="2"/>
      </rPr>
      <t xml:space="preserve"> </t>
    </r>
    <r>
      <rPr>
        <b/>
        <sz val="9"/>
        <rFont val="Arial"/>
        <family val="2"/>
      </rPr>
      <t>galvanizada</t>
    </r>
    <r>
      <rPr>
        <sz val="9"/>
        <rFont val="Arial"/>
        <family val="2"/>
      </rPr>
      <t xml:space="preserve"> uso rudo colocacion aparente en losa, (lamparas), incluye: caja galvanizada, cable  TW  12 (1 negro, 1 blanco y 1 Tierra Física Verde) , material, mano de obra, herramienta y/o equipo y todo lo necesario para su ejecución.</t>
    </r>
  </si>
  <si>
    <r>
      <t xml:space="preserve">Suministro e instalación de </t>
    </r>
    <r>
      <rPr>
        <b/>
        <sz val="9"/>
        <rFont val="Arial"/>
        <family val="2"/>
      </rPr>
      <t>salida eléctrica para centro</t>
    </r>
    <r>
      <rPr>
        <sz val="9"/>
        <rFont val="Arial"/>
        <family val="2"/>
      </rPr>
      <t>, incluye: bote integral, tres cables TW 12 (1 negro, 1 blanco y 1 Ttierra Física Verde) , poliducto de 1/2"Ø, material, mano de obra, herramienta y/o equipo y todo lo necesario para su ejecución.</t>
    </r>
  </si>
  <si>
    <r>
      <t xml:space="preserve">Suministro e instalacion de </t>
    </r>
    <r>
      <rPr>
        <b/>
        <sz val="9"/>
        <rFont val="Arial"/>
        <family val="2"/>
      </rPr>
      <t>salida electrica para contacto</t>
    </r>
    <r>
      <rPr>
        <sz val="9"/>
        <rFont val="Arial"/>
        <family val="2"/>
      </rPr>
      <t>, incluye:TW  12 (1 negro, 1 blanco y 1 Tierra Física Verde), caja galvanizada, poliducto de 1/2"Ø, a 3/4" ø, material, mano de obra, , herramienta y/o equipo y todo lo necesario para su ejecución. incluidos los exteriores para letrero luminoso</t>
    </r>
  </si>
  <si>
    <r>
      <t xml:space="preserve">Suministro e instalación de </t>
    </r>
    <r>
      <rPr>
        <b/>
        <sz val="9"/>
        <rFont val="Arial"/>
        <family val="2"/>
      </rPr>
      <t>salida eléctrica para apagador</t>
    </r>
    <r>
      <rPr>
        <sz val="9"/>
        <rFont val="Arial"/>
        <family val="2"/>
      </rPr>
      <t xml:space="preserve"> incluye: caja galvanizada, cable TW 14, poliducto de 1/2"Ø, material, mano de obra, herramienta y/o equipo y todo lo necesario para su ejecución.</t>
    </r>
  </si>
  <si>
    <r>
      <t xml:space="preserve">Suministro e instalacion de </t>
    </r>
    <r>
      <rPr>
        <b/>
        <sz val="9"/>
        <rFont val="Arial"/>
        <family val="2"/>
      </rPr>
      <t>salida electrica para aire acondicionado</t>
    </r>
    <r>
      <rPr>
        <sz val="9"/>
        <rFont val="Arial"/>
        <family val="2"/>
      </rPr>
      <t xml:space="preserve"> 220v, incluye: caja galvanizada, cable TW 10, (1 negro, 1 blanco y 1 Tierra Física Verde), poliducto de 3/4"Ø,  material, mano de obra, herramienta y/o equipo y todo lo necesario para su ejecución.</t>
    </r>
  </si>
  <si>
    <r>
      <t xml:space="preserve">Suministro e instalación de </t>
    </r>
    <r>
      <rPr>
        <b/>
        <sz val="9"/>
        <rFont val="Arial"/>
        <family val="2"/>
      </rPr>
      <t>salidas eléctricas</t>
    </r>
    <r>
      <rPr>
        <sz val="9"/>
        <rFont val="Arial"/>
        <family val="2"/>
      </rPr>
      <t xml:space="preserve"> con </t>
    </r>
    <r>
      <rPr>
        <b/>
        <sz val="9"/>
        <rFont val="Arial"/>
        <family val="2"/>
      </rPr>
      <t>tubería</t>
    </r>
    <r>
      <rPr>
        <sz val="9"/>
        <rFont val="Arial"/>
        <family val="2"/>
      </rPr>
      <t xml:space="preserve"> </t>
    </r>
    <r>
      <rPr>
        <b/>
        <sz val="9"/>
        <rFont val="Arial"/>
        <family val="2"/>
      </rPr>
      <t>galvanizada</t>
    </r>
    <r>
      <rPr>
        <sz val="9"/>
        <rFont val="Arial"/>
        <family val="2"/>
      </rPr>
      <t xml:space="preserve"> uso rudo, en exterior, incluye: material, mano de obra, herramienta y/o equipo y todo lo necesario para su ejecución.</t>
    </r>
  </si>
  <si>
    <r>
      <t>Suministro e instalacion de</t>
    </r>
    <r>
      <rPr>
        <b/>
        <sz val="9"/>
        <rFont val="Arial"/>
        <family val="2"/>
      </rPr>
      <t xml:space="preserve"> salida de voz y datos</t>
    </r>
    <r>
      <rPr>
        <sz val="9"/>
        <rFont val="Arial"/>
        <family val="2"/>
      </rPr>
      <t>,  incluye: caja galvanizada, tuberia de conduit de 1"Ø (minimo), ranuras, resanes, ajustes, material, mano de obra, herramienta y/o equipo y todo lo necesario para su ejecución.</t>
    </r>
  </si>
  <si>
    <r>
      <t xml:space="preserve">Suministro e instalacion de </t>
    </r>
    <r>
      <rPr>
        <b/>
        <sz val="9"/>
        <rFont val="Arial"/>
        <family val="2"/>
      </rPr>
      <t xml:space="preserve">salidas electricas para centro </t>
    </r>
    <r>
      <rPr>
        <sz val="9"/>
        <rFont val="Arial"/>
        <family val="2"/>
      </rPr>
      <t xml:space="preserve">con </t>
    </r>
    <r>
      <rPr>
        <b/>
        <sz val="9"/>
        <rFont val="Arial"/>
        <family val="2"/>
      </rPr>
      <t>tuberia</t>
    </r>
    <r>
      <rPr>
        <sz val="9"/>
        <rFont val="Arial"/>
        <family val="2"/>
      </rPr>
      <t xml:space="preserve"> </t>
    </r>
    <r>
      <rPr>
        <b/>
        <sz val="9"/>
        <rFont val="Arial"/>
        <family val="2"/>
      </rPr>
      <t>galvanizada</t>
    </r>
    <r>
      <rPr>
        <sz val="9"/>
        <rFont val="Arial"/>
        <family val="2"/>
      </rPr>
      <t xml:space="preserve"> uso rudo colocacion aparente en losa, incluye: caja galvanizada, cable  TW  12 (1 negro, 1 blanco y 1 Tierra Física Verde) , material, mano de obra, herramienta y/o equipo y todo lo necesario para su ejecución. </t>
    </r>
    <r>
      <rPr>
        <b/>
        <sz val="9"/>
        <rFont val="Arial"/>
        <family val="2"/>
      </rPr>
      <t>extractores electricos</t>
    </r>
    <r>
      <rPr>
        <sz val="9"/>
        <rFont val="Arial"/>
        <family val="2"/>
      </rPr>
      <t xml:space="preserve"> en baños</t>
    </r>
  </si>
  <si>
    <r>
      <t xml:space="preserve">Suministro y colocacion de </t>
    </r>
    <r>
      <rPr>
        <b/>
        <sz val="9"/>
        <rFont val="Arial"/>
        <family val="2"/>
      </rPr>
      <t>tapa y apagador doble</t>
    </r>
    <r>
      <rPr>
        <sz val="9"/>
        <rFont val="Arial"/>
        <family val="2"/>
      </rPr>
      <t>, incluye: cortes, ajustes, pruebas, material, mano de obra, herramienta y/o equipo y todo lo necesario para su ejecución.</t>
    </r>
  </si>
  <si>
    <r>
      <t xml:space="preserve">Suministro y colocacion de </t>
    </r>
    <r>
      <rPr>
        <b/>
        <sz val="9"/>
        <rFont val="Arial"/>
        <family val="2"/>
      </rPr>
      <t>tapa y apagador triple</t>
    </r>
    <r>
      <rPr>
        <sz val="9"/>
        <rFont val="Arial"/>
        <family val="2"/>
      </rPr>
      <t>, incluye: cortes, ajustes, pruebas, material, mano de obra, herramienta y/o equipo y todo lo necesario para su ejecución.</t>
    </r>
  </si>
  <si>
    <r>
      <t xml:space="preserve">Suministro y colocacion de </t>
    </r>
    <r>
      <rPr>
        <b/>
        <sz val="9"/>
        <rFont val="Arial"/>
        <family val="2"/>
      </rPr>
      <t>tapa y contacto doble 110 v</t>
    </r>
    <r>
      <rPr>
        <sz val="9"/>
        <rFont val="Arial"/>
        <family val="2"/>
      </rPr>
      <t>, con tierra con placa, incluye: cortes, ajustes, pruebas, material, mano de obra, herramienta y/o equipo y todo lo necesario para su ejecución.</t>
    </r>
  </si>
  <si>
    <r>
      <t xml:space="preserve">Suministro y colocacion de </t>
    </r>
    <r>
      <rPr>
        <b/>
        <sz val="9"/>
        <rFont val="Arial"/>
        <family val="2"/>
      </rPr>
      <t>tapa ciega,</t>
    </r>
    <r>
      <rPr>
        <sz val="9"/>
        <rFont val="Arial"/>
        <family val="2"/>
      </rPr>
      <t xml:space="preserve"> incluye: cortes, ajustes, material, mano de obra, herramienta y/o equipo y todo lo necesario para su ejecución.</t>
    </r>
  </si>
  <si>
    <r>
      <t xml:space="preserve">Suministro y colocacion de </t>
    </r>
    <r>
      <rPr>
        <b/>
        <sz val="9"/>
        <rFont val="Arial"/>
        <family val="2"/>
      </rPr>
      <t>tapa y contacto para aire acondicionado</t>
    </r>
    <r>
      <rPr>
        <sz val="9"/>
        <rFont val="Arial"/>
        <family val="2"/>
      </rPr>
      <t>, con tierra con placa, incluye: cortes, ajustes, pruebas, material, mano de obra, herramienta y/o equipo y todo lo necesario para su ejecución.</t>
    </r>
  </si>
  <si>
    <r>
      <t xml:space="preserve">Suministro e instalacion de </t>
    </r>
    <r>
      <rPr>
        <b/>
        <sz val="9"/>
        <rFont val="Arial"/>
        <family val="2"/>
      </rPr>
      <t xml:space="preserve">luminaria empotrar en techo led 60w color blanco rectangular, </t>
    </r>
    <r>
      <rPr>
        <sz val="9"/>
        <rFont val="Arial"/>
        <family val="2"/>
      </rPr>
      <t xml:space="preserve">lamina formada y policarbonato frosted, marca tecnolite, construlita o similar, incluye: gabinete, acrilico, foco, balastro, cortes, ajustes, material, mano de obra, herramienta y/o equipo y todo lo necesario para su ejecución.  </t>
    </r>
    <r>
      <rPr>
        <b/>
        <sz val="9"/>
        <rFont val="Arial"/>
        <family val="2"/>
      </rPr>
      <t>60,5x121,5 cms</t>
    </r>
    <r>
      <rPr>
        <sz val="9"/>
        <rFont val="Arial"/>
        <family val="2"/>
      </rPr>
      <t xml:space="preserve"> . colocada en consultorios</t>
    </r>
  </si>
  <si>
    <r>
      <t xml:space="preserve">Suministro e instalacion de </t>
    </r>
    <r>
      <rPr>
        <b/>
        <sz val="9"/>
        <rFont val="Arial"/>
        <family val="2"/>
      </rPr>
      <t xml:space="preserve">luminaria empotrar en techo led 30w color blanco cuadrada, </t>
    </r>
    <r>
      <rPr>
        <sz val="9"/>
        <rFont val="Arial"/>
        <family val="2"/>
      </rPr>
      <t xml:space="preserve">lamina formada y policarbonato frosted, marca tecnolite, construlita o similar,  incluye: gabinete, acrilico, foco, balastro, cortes, ajustes, material, mano de obra, herramienta y/o equipo y todo lo necesario para su ejecución. colocada pasillo central </t>
    </r>
    <r>
      <rPr>
        <b/>
        <sz val="9"/>
        <rFont val="Arial"/>
        <family val="2"/>
      </rPr>
      <t>60,5x60,5 cms</t>
    </r>
  </si>
  <si>
    <r>
      <t xml:space="preserve">Suministro e instalacion de </t>
    </r>
    <r>
      <rPr>
        <b/>
        <sz val="9"/>
        <rFont val="Arial"/>
        <family val="2"/>
      </rPr>
      <t xml:space="preserve">luminaria empotrar en techo led 25w color blanco cuadrada, </t>
    </r>
    <r>
      <rPr>
        <sz val="9"/>
        <rFont val="Arial"/>
        <family val="2"/>
      </rPr>
      <t xml:space="preserve">aluminio inyectado y acrilico frosted, marca tecnolite, construlita o similar,  incluye:  acrilico, foco, balastro, cortes, ajustes, material, mano de obra, herramienta y/o equipo y todo lo necesario para su ejecución. </t>
    </r>
    <r>
      <rPr>
        <b/>
        <sz val="9"/>
        <rFont val="Arial"/>
        <family val="2"/>
      </rPr>
      <t xml:space="preserve">22,5x22,5cms </t>
    </r>
    <r>
      <rPr>
        <sz val="9"/>
        <rFont val="Arial"/>
        <family val="2"/>
      </rPr>
      <t>y 3,15 de profundidad (cocina y baños)</t>
    </r>
  </si>
  <si>
    <r>
      <t xml:space="preserve">Suministro e instalacion de </t>
    </r>
    <r>
      <rPr>
        <b/>
        <sz val="9"/>
        <rFont val="Arial"/>
        <family val="2"/>
      </rPr>
      <t xml:space="preserve">luminaria empotrar dirigible en techo led 6.5w color blanco redonda, </t>
    </r>
    <r>
      <rPr>
        <sz val="9"/>
        <rFont val="Arial"/>
        <family val="2"/>
      </rPr>
      <t>en aluminio inyectado, marca tecnolite, construlita o similar, incluye:  foco, balastro, cortes, ajustes, material, mano de obra, herramienta y/o equipo y todo lo necesario para su ejecución.</t>
    </r>
    <r>
      <rPr>
        <b/>
        <sz val="9"/>
        <rFont val="Arial"/>
        <family val="2"/>
      </rPr>
      <t xml:space="preserve"> 10cms de diametro</t>
    </r>
    <r>
      <rPr>
        <sz val="9"/>
        <rFont val="Arial"/>
        <family val="2"/>
      </rPr>
      <t xml:space="preserve"> (muro doble para mural en pasillo)</t>
    </r>
  </si>
  <si>
    <r>
      <t xml:space="preserve">Suministro e instalacion de </t>
    </r>
    <r>
      <rPr>
        <b/>
        <sz val="9"/>
        <rFont val="Arial"/>
        <family val="2"/>
      </rPr>
      <t xml:space="preserve">luminaria empotrar en piso led 9w color gris metalico redonda, </t>
    </r>
    <r>
      <rPr>
        <sz val="9"/>
        <rFont val="Arial"/>
        <family val="2"/>
      </rPr>
      <t>en aluminio inyectado, marca tecnolite, construlita o similar, incluye:  foco, balastro, cortes, ajustes, material, mano de obra, herramienta y/o equipo y todo lo necesario para su ejecución.</t>
    </r>
    <r>
      <rPr>
        <b/>
        <sz val="9"/>
        <rFont val="Arial"/>
        <family val="2"/>
      </rPr>
      <t xml:space="preserve"> 16,7cms de diametro</t>
    </r>
    <r>
      <rPr>
        <sz val="9"/>
        <rFont val="Arial"/>
        <family val="2"/>
      </rPr>
      <t xml:space="preserve"> (piso frenta a fachadas)</t>
    </r>
  </si>
  <si>
    <r>
      <t xml:space="preserve">Suministro e instalación de </t>
    </r>
    <r>
      <rPr>
        <b/>
        <sz val="9"/>
        <rFont val="Arial"/>
        <family val="2"/>
      </rPr>
      <t>lámpara de empotrar en muro</t>
    </r>
    <r>
      <rPr>
        <sz val="9"/>
        <rFont val="Arial"/>
        <family val="2"/>
      </rPr>
      <t>, en interiores, marca construlita o similar, marca tecnolite, construlita o similar, incluye: cortes, ajustes, foco, mano de obra, herramienta y/o equipo y todo lo necesario para su ejecución.</t>
    </r>
  </si>
  <si>
    <r>
      <t xml:space="preserve">Suministro e instalación de </t>
    </r>
    <r>
      <rPr>
        <b/>
        <sz val="9"/>
        <rFont val="Arial"/>
        <family val="2"/>
      </rPr>
      <t>lámpara envolvente 2x39 w, marca tecnolite, construlita o similar,</t>
    </r>
    <r>
      <rPr>
        <sz val="9"/>
        <rFont val="Arial"/>
        <family val="2"/>
      </rPr>
      <t xml:space="preserve"> incluye: gabinete, acrílico, foco, balastro, cortes, ajustes, material, mano de obra, herramienta y/o equipo y todo lo necesario para su ejecución.</t>
    </r>
  </si>
  <si>
    <r>
      <t xml:space="preserve">Suministro e instalación de </t>
    </r>
    <r>
      <rPr>
        <b/>
        <sz val="9"/>
        <rFont val="Arial"/>
        <family val="2"/>
      </rPr>
      <t>lámpara suburbana 65 w</t>
    </r>
    <r>
      <rPr>
        <sz val="9"/>
        <rFont val="Arial"/>
        <family val="2"/>
      </rPr>
      <t>, en exteriores, incluye, fotocelda, balastro electrónico, carcasa de policarbonato, material, mano de obra, herramienta y/o equipo y todo lo necesario para su correcta ejecución.</t>
    </r>
  </si>
  <si>
    <r>
      <t xml:space="preserve">Suministro e instalacion de </t>
    </r>
    <r>
      <rPr>
        <b/>
        <sz val="9"/>
        <rFont val="Arial"/>
        <family val="2"/>
      </rPr>
      <t>lampara suburbana led con fotocelda</t>
    </r>
    <r>
      <rPr>
        <sz val="9"/>
        <rFont val="Arial"/>
        <family val="2"/>
      </rPr>
      <t>,  incluye, fotocelda, balastro electronico, carcasa de policarbonato, material, mano de obra, herramienta y/o equipo y todo lo necesario para su ejecución. (muros colindantes exteriores)</t>
    </r>
  </si>
  <si>
    <r>
      <t xml:space="preserve">Suministro e instalación de </t>
    </r>
    <r>
      <rPr>
        <b/>
        <sz val="9"/>
        <rFont val="Arial"/>
        <family val="2"/>
      </rPr>
      <t>lámpara de jardín tipo proyector de suelo 250 watts, marca tecnolite, construlita o similar, marca tecnolite, construlita o similar,</t>
    </r>
    <r>
      <rPr>
        <sz val="9"/>
        <rFont val="Arial"/>
        <family val="2"/>
      </rPr>
      <t xml:space="preserve"> incluye, fotocelda, balastro electrónico, material, mano de obra, herramienta y/o equipo y todo lo necesario para su correcta ejecución.</t>
    </r>
  </si>
  <si>
    <r>
      <rPr>
        <b/>
        <sz val="9"/>
        <rFont val="Arial"/>
        <family val="2"/>
      </rPr>
      <t>Reubicación de lámpara</t>
    </r>
    <r>
      <rPr>
        <sz val="9"/>
        <rFont val="Arial"/>
        <family val="2"/>
      </rPr>
      <t>, incluye: resanes, cableado, ductos, lámparas, balastro, acrílico, de ser necesarios, incluye: material, mano de obra, herramienta y/o equipo y todo lo necesario para su ejecución.</t>
    </r>
  </si>
  <si>
    <r>
      <t xml:space="preserve">Suministro e </t>
    </r>
    <r>
      <rPr>
        <b/>
        <sz val="9"/>
        <rFont val="Arial"/>
        <family val="2"/>
      </rPr>
      <t xml:space="preserve">instalacion acometida, RED y TV paga </t>
    </r>
    <r>
      <rPr>
        <sz val="9"/>
        <rFont val="Arial"/>
        <family val="2"/>
      </rPr>
      <t>con tubo de PPVC 3"Ø, incluye:  ranuras, resanes, ajustes, material, mano de obra, herramienta y/o equipo y todo lo necesario para su ejecución. (area muro patch panel)</t>
    </r>
  </si>
  <si>
    <r>
      <t xml:space="preserve">Suministro e </t>
    </r>
    <r>
      <rPr>
        <b/>
        <sz val="9"/>
        <rFont val="Arial"/>
        <family val="2"/>
      </rPr>
      <t xml:space="preserve">instalación acometida telefónica </t>
    </r>
    <r>
      <rPr>
        <sz val="9"/>
        <rFont val="Arial"/>
        <family val="2"/>
      </rPr>
      <t>con tubo de fierro galvanizado de 3/4"Ø, incluye: mufa ranuras, resanes, ajustes, material, mano de obra, herramienta y/o equipo y todo lo necesario para su correcta ejecución.</t>
    </r>
  </si>
  <si>
    <r>
      <t>Suministro e</t>
    </r>
    <r>
      <rPr>
        <b/>
        <sz val="9"/>
        <rFont val="Arial"/>
        <family val="2"/>
      </rPr>
      <t xml:space="preserve"> instalación acometida telefónica </t>
    </r>
    <r>
      <rPr>
        <sz val="9"/>
        <rFont val="Arial"/>
        <family val="2"/>
      </rPr>
      <t>con tubo de fierro galvanizado de 3/4"Ø, incluye: mufa, registro plastico prefabricado, varilla Copper well, cable para tierra física, ranuras, resanes, ajustes, material, mano de obra, herramienta y/o equipo y todo lo necesario para su ejecución.</t>
    </r>
  </si>
  <si>
    <r>
      <t xml:space="preserve">Suministro e instalacion de </t>
    </r>
    <r>
      <rPr>
        <b/>
        <sz val="9"/>
        <rFont val="Arial"/>
        <family val="2"/>
      </rPr>
      <t>registro telefonico</t>
    </r>
    <r>
      <rPr>
        <sz val="9"/>
        <rFont val="Arial"/>
        <family val="2"/>
      </rPr>
      <t xml:space="preserve"> de 30x30x13 cms. con fondo de madera y llave, incluye: accesorios, material, mano de obra, herramienta y/o equipo y todo lo necesario para su ejecución.</t>
    </r>
  </si>
  <si>
    <r>
      <t xml:space="preserve">Suministro e instalación de </t>
    </r>
    <r>
      <rPr>
        <b/>
        <sz val="9"/>
        <rFont val="Arial"/>
        <family val="2"/>
      </rPr>
      <t xml:space="preserve">bomba hidráulica </t>
    </r>
    <r>
      <rPr>
        <sz val="9"/>
        <rFont val="Arial"/>
        <family val="2"/>
      </rPr>
      <t>HP 3/4, incluye: desmonte en su caso de la existente, base de firme de concreto de 1.00x1.00 mts, material, mano de obra, herramienta y/o equipo y todo lo necesario para su correcta ejecución.</t>
    </r>
  </si>
  <si>
    <r>
      <t xml:space="preserve">Suministro e instalación de </t>
    </r>
    <r>
      <rPr>
        <b/>
        <sz val="9"/>
        <rFont val="Arial"/>
        <family val="2"/>
      </rPr>
      <t>bomba hidráulica sumergible de 1 HP</t>
    </r>
    <r>
      <rPr>
        <sz val="9"/>
        <rFont val="Arial"/>
        <family val="2"/>
      </rPr>
      <t>, incluye: kit de control depresión, contactor, electronivel,material, mano de obra, herramienta y/o equipo y todo lo necesario para su correcta ejecución.</t>
    </r>
  </si>
  <si>
    <r>
      <t xml:space="preserve">Suministro y colocacion de </t>
    </r>
    <r>
      <rPr>
        <b/>
        <sz val="9"/>
        <rFont val="Arial"/>
        <family val="2"/>
      </rPr>
      <t xml:space="preserve">gabinete </t>
    </r>
    <r>
      <rPr>
        <sz val="9"/>
        <rFont val="Arial"/>
        <family val="2"/>
      </rPr>
      <t>para salida 36 unidades de</t>
    </r>
    <r>
      <rPr>
        <b/>
        <sz val="9"/>
        <rFont val="Arial"/>
        <family val="2"/>
      </rPr>
      <t xml:space="preserve"> rack</t>
    </r>
    <r>
      <rPr>
        <sz val="9"/>
        <rFont val="Arial"/>
        <family val="2"/>
      </rPr>
      <t>, para montaje en muro, con puerta patch panel modular de 36 puertos, con n-jack rj-45, categoria 6, datos, y cable UTP categoria 6.</t>
    </r>
  </si>
  <si>
    <r>
      <t xml:space="preserve">Suministro e </t>
    </r>
    <r>
      <rPr>
        <b/>
        <sz val="9"/>
        <rFont val="Arial"/>
        <family val="2"/>
      </rPr>
      <t>instalación de equipo de aire acondicionado tipo minisplit MIRAGE</t>
    </r>
    <r>
      <rPr>
        <sz val="9"/>
        <rFont val="Arial"/>
        <family val="2"/>
      </rPr>
      <t xml:space="preserve">, </t>
    </r>
    <r>
      <rPr>
        <b/>
        <sz val="9"/>
        <rFont val="Arial"/>
        <family val="2"/>
      </rPr>
      <t>1 ton</t>
    </r>
    <r>
      <rPr>
        <sz val="9"/>
        <rFont val="Arial"/>
        <family val="2"/>
      </rPr>
      <t xml:space="preserve"> o similar incluye: base, maniobra, tubería, conexiones de cobre, accesorios, soldadura, mano de obra, cableado, conexión a desague, arranque, pruebas y ajustes, material, mano de obra, herramienta y/o equipo y todo lo necesario para su ejecución.</t>
    </r>
  </si>
  <si>
    <r>
      <t xml:space="preserve">Suministro e </t>
    </r>
    <r>
      <rPr>
        <b/>
        <sz val="9"/>
        <rFont val="Arial"/>
        <family val="2"/>
      </rPr>
      <t>instalación de equipo de aire acondicionado tipo minisplit MIRAGE</t>
    </r>
    <r>
      <rPr>
        <sz val="9"/>
        <rFont val="Arial"/>
        <family val="2"/>
      </rPr>
      <t xml:space="preserve">, </t>
    </r>
    <r>
      <rPr>
        <b/>
        <sz val="9"/>
        <rFont val="Arial"/>
        <family val="2"/>
      </rPr>
      <t>2 ton</t>
    </r>
    <r>
      <rPr>
        <sz val="9"/>
        <rFont val="Arial"/>
        <family val="2"/>
      </rPr>
      <t xml:space="preserve"> o similar incluye: base, maniobra, tubería, conexiones de cobre, accesorios, soldadura, mano de obra, cableado, conexión a desague, arranque, pruebas y ajustes, material, mano de obra, herramienta y/o equipo y todo lo necesario para su ejecución.</t>
    </r>
  </si>
  <si>
    <r>
      <t xml:space="preserve">Suministro e </t>
    </r>
    <r>
      <rPr>
        <b/>
        <sz val="9"/>
        <rFont val="Arial"/>
        <family val="2"/>
      </rPr>
      <t>instalación de equipo de aire acondicionado tipo minisplit MIRAGE</t>
    </r>
    <r>
      <rPr>
        <sz val="9"/>
        <rFont val="Arial"/>
        <family val="2"/>
      </rPr>
      <t>,</t>
    </r>
    <r>
      <rPr>
        <b/>
        <sz val="9"/>
        <rFont val="Arial"/>
        <family val="2"/>
      </rPr>
      <t xml:space="preserve"> 3 ton</t>
    </r>
    <r>
      <rPr>
        <sz val="9"/>
        <rFont val="Arial"/>
        <family val="2"/>
      </rPr>
      <t xml:space="preserve"> o similar incluye: base, maniobra, tubería, conexiones de cobre, accesorios, soldadura, mano de obra, cableado, conexión a desague, arranque, pruebas y ajustes, material, mano de obra, herramienta y/o equipo y todo lo necesario para su ejecución.</t>
    </r>
  </si>
  <si>
    <r>
      <t>Suministro e instalacion</t>
    </r>
    <r>
      <rPr>
        <b/>
        <sz val="9"/>
        <rFont val="Arial"/>
        <family val="2"/>
      </rPr>
      <t xml:space="preserve"> extractor aire electrico</t>
    </r>
    <r>
      <rPr>
        <sz val="9"/>
        <rFont val="Arial"/>
        <family val="2"/>
      </rPr>
      <t>, 127v, color blanco, 4 1/4" incluye: material, mano de obra, herramienta y todo lo necesario para su instalacion. Colocacion en baños y cocina</t>
    </r>
  </si>
  <si>
    <r>
      <t>Suministro e instalación</t>
    </r>
    <r>
      <rPr>
        <b/>
        <sz val="9"/>
        <rFont val="Arial"/>
        <family val="2"/>
      </rPr>
      <t xml:space="preserve"> poste y lámpara tipo arbotantes</t>
    </r>
    <r>
      <rPr>
        <sz val="9"/>
        <rFont val="Arial"/>
        <family val="2"/>
      </rPr>
      <t>, incluye: poste metálico cuadrado, luminaria de vapor de sodio, brazo, cableado, material, mano de obra, herramienta y/o equipo y todo lo necesario para su correcta ejecución.</t>
    </r>
  </si>
  <si>
    <r>
      <t xml:space="preserve">Revisión y </t>
    </r>
    <r>
      <rPr>
        <b/>
        <sz val="9"/>
        <rFont val="Arial"/>
        <family val="2"/>
      </rPr>
      <t>reparación del sistema eléctrico</t>
    </r>
    <r>
      <rPr>
        <sz val="9"/>
        <rFont val="Arial"/>
        <family val="2"/>
      </rPr>
      <t>, cableados, cortos, ocultar cables sueltos, incluye: material, mano de obra, herramienta y/o equipo y todo lo necesario para su ejecución.</t>
    </r>
  </si>
  <si>
    <r>
      <t xml:space="preserve">Suministro e instalacion de </t>
    </r>
    <r>
      <rPr>
        <b/>
        <sz val="9"/>
        <rFont val="Arial"/>
        <family val="2"/>
      </rPr>
      <t xml:space="preserve">falso plafon suspendido liso a base de tablaroca  (tabla yeso) </t>
    </r>
    <r>
      <rPr>
        <sz val="9"/>
        <rFont val="Arial"/>
        <family val="2"/>
      </rPr>
      <t>y perfil de aluminio blanco, incluye: material, mano de obra, herramienta y/o equipo y todo lo necesario para su ejecucion.</t>
    </r>
  </si>
  <si>
    <r>
      <t xml:space="preserve">Suministro e instalacion de </t>
    </r>
    <r>
      <rPr>
        <b/>
        <sz val="9"/>
        <rFont val="Arial"/>
        <family val="2"/>
      </rPr>
      <t xml:space="preserve">falso plafon suspendido de panel texturizado Dune  Humiguard (Poro fino) 61x61 y base de perfil de aluminio natural, </t>
    </r>
    <r>
      <rPr>
        <sz val="9"/>
        <rFont val="Arial"/>
        <family val="2"/>
      </rPr>
      <t>y base de perfil de aluminio blanco, incluye: material, mano de obra, herramienta y/o equipo y todo lo necesario para su ejecucion.</t>
    </r>
  </si>
  <si>
    <r>
      <t xml:space="preserve">Suministro e instalacion de </t>
    </r>
    <r>
      <rPr>
        <b/>
        <sz val="9"/>
        <rFont val="Arial"/>
        <family val="2"/>
      </rPr>
      <t xml:space="preserve">falso plafon liso a base de Durock  (tabla cemento) 1 cara </t>
    </r>
    <r>
      <rPr>
        <sz val="9"/>
        <rFont val="Arial"/>
        <family val="2"/>
      </rPr>
      <t>y perfil de aluminio blanco, incluye: material, mano de obra, herramienta y/o equipo y todo lo necesario para su ejecucion.  Acceso de rampa y escalera</t>
    </r>
  </si>
  <si>
    <r>
      <t xml:space="preserve">Suministro e instalación de </t>
    </r>
    <r>
      <rPr>
        <b/>
        <sz val="9"/>
        <rFont val="Arial"/>
        <family val="2"/>
      </rPr>
      <t>muro divisorio de tablaroca</t>
    </r>
    <r>
      <rPr>
        <sz val="9"/>
        <rFont val="Arial"/>
        <family val="2"/>
      </rPr>
      <t>, 10 cms. de espesor, incluye: perfil y esquineros metálicos, material, mano de obra, herramienta y/o equipo y todo lo necesario para su correcta ejecución.</t>
    </r>
  </si>
  <si>
    <r>
      <t xml:space="preserve">Suministro e instalación de </t>
    </r>
    <r>
      <rPr>
        <b/>
        <sz val="9"/>
        <rFont val="Arial"/>
        <family val="2"/>
      </rPr>
      <t>muro divisorio mixto</t>
    </r>
    <r>
      <rPr>
        <sz val="9"/>
        <rFont val="Arial"/>
        <family val="2"/>
      </rPr>
      <t xml:space="preserve"> 1 cara de tabla cemento durock o similar y otra de tabla roca, 10 cms.de espesor, acabado fino con pasta, incluye: perfil y esquineros metálicos, material, mano de obra, herramienta y/o equipo y todo lo necesario para su correcta ejecución.</t>
    </r>
  </si>
  <si>
    <r>
      <t>Suministro e instalacion de</t>
    </r>
    <r>
      <rPr>
        <b/>
        <sz val="9"/>
        <rFont val="Arial"/>
        <family val="2"/>
      </rPr>
      <t xml:space="preserve"> muro divisorio</t>
    </r>
    <r>
      <rPr>
        <sz val="9"/>
        <rFont val="Arial"/>
        <family val="2"/>
      </rPr>
      <t xml:space="preserve"> </t>
    </r>
    <r>
      <rPr>
        <b/>
        <sz val="9"/>
        <rFont val="Arial"/>
        <family val="2"/>
      </rPr>
      <t xml:space="preserve">Durock (tabla cemento) </t>
    </r>
    <r>
      <rPr>
        <sz val="9"/>
        <rFont val="Arial"/>
        <family val="2"/>
      </rPr>
      <t>o similar, a 1 cara de espesor, acabado fino con pasta, incluye: perfil y esquineros metalicos, material, mano de obra, herramienta y/o equipo y todo lo necesario para su ejecucion. Muros falsos en area administrativa</t>
    </r>
  </si>
  <si>
    <r>
      <t>Suministro e instalacion de</t>
    </r>
    <r>
      <rPr>
        <b/>
        <sz val="9"/>
        <rFont val="Arial"/>
        <family val="2"/>
      </rPr>
      <t xml:space="preserve"> muro divisorio Durock (tabla cemento) </t>
    </r>
    <r>
      <rPr>
        <sz val="9"/>
        <rFont val="Arial"/>
        <family val="2"/>
      </rPr>
      <t>o similar a 2 caras 09 cms. de espesor, acabado fino con pasta, incluye: perfil y esquineros metalicos, material, mano de obra, herramienta y/o equipo y todo lo necesario para su ejecucion. (cuarto aseo)</t>
    </r>
  </si>
  <si>
    <r>
      <t xml:space="preserve">Suministro y fabricación de </t>
    </r>
    <r>
      <rPr>
        <b/>
        <sz val="9"/>
        <rFont val="Arial"/>
        <family val="2"/>
      </rPr>
      <t xml:space="preserve">mueble de tablaroca para recepción </t>
    </r>
    <r>
      <rPr>
        <sz val="9"/>
        <rFont val="Arial"/>
        <family val="2"/>
      </rPr>
      <t>1.50x0.60x0.85 de altura, a base de cubierta y piernas de durock, de 9 cms. de espesor, acabado pintura esmalte color blanco, colocación de marco de aluminio natural y puertas corredizas de p.v.c., incluye: material, mano de obra, herramienta y/o equipo y todo lo necesario para su ejecución.</t>
    </r>
  </si>
  <si>
    <r>
      <t xml:space="preserve">Suministro e instalacion de </t>
    </r>
    <r>
      <rPr>
        <b/>
        <sz val="9"/>
        <rFont val="Arial"/>
        <family val="2"/>
      </rPr>
      <t>puerta de tambor cedro</t>
    </r>
    <r>
      <rPr>
        <sz val="9"/>
        <rFont val="Arial"/>
        <family val="2"/>
      </rPr>
      <t xml:space="preserve">, en triplay de 6mm, con laca y barniz </t>
    </r>
    <r>
      <rPr>
        <b/>
        <sz val="9"/>
        <rFont val="Arial"/>
        <family val="2"/>
      </rPr>
      <t xml:space="preserve"> color madera natural</t>
    </r>
    <r>
      <rPr>
        <sz val="9"/>
        <rFont val="Arial"/>
        <family val="2"/>
      </rPr>
      <t>, incluye: material, mano de obra, herramienta y/o equipo y todo lo necesario para su ejecucion.1.00 ancho x 2.20Mts. de altura</t>
    </r>
  </si>
  <si>
    <r>
      <t xml:space="preserve">Suministro e instalacion de </t>
    </r>
    <r>
      <rPr>
        <b/>
        <sz val="9"/>
        <rFont val="Arial"/>
        <family val="2"/>
      </rPr>
      <t>puerta de tambor cedro</t>
    </r>
    <r>
      <rPr>
        <sz val="9"/>
        <rFont val="Arial"/>
        <family val="2"/>
      </rPr>
      <t>, en triplay de 6mm, con laca y barniz</t>
    </r>
    <r>
      <rPr>
        <b/>
        <sz val="9"/>
        <rFont val="Arial"/>
        <family val="2"/>
      </rPr>
      <t xml:space="preserve"> color madera natural</t>
    </r>
    <r>
      <rPr>
        <sz val="9"/>
        <rFont val="Arial"/>
        <family val="2"/>
      </rPr>
      <t>, incluye: chapa de seguridad, material, mano de obra, herramienta y/o equipo y todo lo necesario para su ejecucion medidas 0.70 ancho x 1.70Mts. de altura area aseo</t>
    </r>
  </si>
  <si>
    <r>
      <t xml:space="preserve">Suministro e instalacion de </t>
    </r>
    <r>
      <rPr>
        <b/>
        <sz val="9"/>
        <rFont val="Arial"/>
        <family val="2"/>
      </rPr>
      <t>marco de madera de cedro, color madera natural</t>
    </r>
    <r>
      <rPr>
        <sz val="9"/>
        <rFont val="Arial"/>
        <family val="2"/>
      </rPr>
      <t xml:space="preserve">, con laca y barniz incluye: bisagras, material, mano de obra, herramienta y/o equipo y todo lo necesario para su ejecucion. Para puerta medidas 1.00x2.20mt </t>
    </r>
  </si>
  <si>
    <r>
      <t xml:space="preserve">Suministro e instalacion de </t>
    </r>
    <r>
      <rPr>
        <b/>
        <sz val="9"/>
        <rFont val="Arial"/>
        <family val="2"/>
      </rPr>
      <t>marco de madera de cedro, color madera natural</t>
    </r>
    <r>
      <rPr>
        <sz val="9"/>
        <rFont val="Arial"/>
        <family val="2"/>
      </rPr>
      <t>, con laca y barniz, incluye: bisagras, material, mano de obra, herramienta y/o equipo y todo lo necesario para su ejecucion. Para puerta medidas  0.70 ancho x 1.70Mts. de altura area aseo</t>
    </r>
  </si>
  <si>
    <r>
      <t xml:space="preserve">Suministro y </t>
    </r>
    <r>
      <rPr>
        <b/>
        <sz val="9"/>
        <rFont val="Arial"/>
        <family val="2"/>
      </rPr>
      <t>colocacion de molduras para puertas</t>
    </r>
    <r>
      <rPr>
        <sz val="9"/>
        <rFont val="Arial"/>
        <family val="2"/>
      </rPr>
      <t>, a base de madera de cedro, apariencia lisa, color madera natural con barniz y laca, incluye: material, mano de obra, herramienta y todo lo necesario para su ejecucion</t>
    </r>
  </si>
  <si>
    <r>
      <t>Suministro e instalación de</t>
    </r>
    <r>
      <rPr>
        <b/>
        <sz val="9"/>
        <rFont val="Arial"/>
        <family val="2"/>
      </rPr>
      <t xml:space="preserve"> puerta multipanel lisa con marco de aluminio</t>
    </r>
    <r>
      <rPr>
        <sz val="9"/>
        <rFont val="Arial"/>
        <family val="2"/>
      </rPr>
      <t>, batiente con felpa y chapa tipo bola acabado cromo buena calidad, incluye: bisagras, material, mano de obra, herramienta y/o equipo y todo lo necesario para su ejecución.</t>
    </r>
  </si>
  <si>
    <r>
      <t xml:space="preserve">Suministro e instalación de </t>
    </r>
    <r>
      <rPr>
        <b/>
        <sz val="9"/>
        <rFont val="Arial"/>
        <family val="2"/>
      </rPr>
      <t>puerta de tambor de caobilla forrada con formaica y marco de madera</t>
    </r>
    <r>
      <rPr>
        <sz val="9"/>
        <rFont val="Arial"/>
        <family val="2"/>
      </rPr>
      <t xml:space="preserve"> de cedro de 1" acabado laqueado, incluye: bisagras, chapa, material, mano de obra, herramienta y/o equipo y todo lo necesario para su ejecución.</t>
    </r>
  </si>
  <si>
    <r>
      <t xml:space="preserve">Suministro e instalación de </t>
    </r>
    <r>
      <rPr>
        <b/>
        <sz val="9"/>
        <rFont val="Arial"/>
        <family val="2"/>
      </rPr>
      <t>puerta de tambor caobilla</t>
    </r>
    <r>
      <rPr>
        <sz val="9"/>
        <rFont val="Arial"/>
        <family val="2"/>
      </rPr>
      <t>, forrada con formaica, incluye: bisagras, chapa, material, mano de obra, herramienta y/o equipo y todo lo necesario para su ejecución.</t>
    </r>
  </si>
  <si>
    <r>
      <t xml:space="preserve">Suministro e instalación de </t>
    </r>
    <r>
      <rPr>
        <b/>
        <sz val="9"/>
        <rFont val="Arial"/>
        <family val="2"/>
      </rPr>
      <t>puerta de madera de cedro</t>
    </r>
    <r>
      <rPr>
        <sz val="9"/>
        <rFont val="Arial"/>
        <family val="2"/>
      </rPr>
      <t>, incluye: bisagras, chapa, material, mano de obra, herramienta y/o equipo y todo lo necesario para su correcta ejecución.</t>
    </r>
  </si>
  <si>
    <r>
      <t xml:space="preserve">Suministro e instalación de </t>
    </r>
    <r>
      <rPr>
        <b/>
        <sz val="9"/>
        <rFont val="Arial"/>
        <family val="2"/>
      </rPr>
      <t xml:space="preserve">puerta de tambor de cedro y triplay de 6 mm </t>
    </r>
    <r>
      <rPr>
        <sz val="9"/>
        <rFont val="Arial"/>
        <family val="2"/>
      </rPr>
      <t>con fajillas interiores a cada 60 cms forrada en formica Dimensiones 1.00x2.20 m, incluye: bisagras, chapa, material, mano de obra, herramienta y/o equipo y todo lo necesario para su ejecución.</t>
    </r>
  </si>
  <si>
    <r>
      <t xml:space="preserve">Suministro e instalación de </t>
    </r>
    <r>
      <rPr>
        <b/>
        <sz val="9"/>
        <rFont val="Arial"/>
        <family val="2"/>
      </rPr>
      <t xml:space="preserve">puerta de tambor de caobilla y triplay de 6 mm </t>
    </r>
    <r>
      <rPr>
        <sz val="9"/>
        <rFont val="Arial"/>
        <family val="2"/>
      </rPr>
      <t>con fajillas interiores a cada 60 cms forrada en formica Dimensiones 1.00x2.20 m, incluye: bisagras, chapa, material, mano de obra, herramienta y/o equipo y todo lo necesario para su correcta ejecución.</t>
    </r>
  </si>
  <si>
    <r>
      <rPr>
        <b/>
        <sz val="9"/>
        <rFont val="Arial"/>
        <family val="2"/>
      </rPr>
      <t>Rehabilitación y reubicación de puerta de madera</t>
    </r>
    <r>
      <rPr>
        <sz val="9"/>
        <rFont val="Arial"/>
        <family val="2"/>
      </rPr>
      <t>, incluye: reparación, recortes, lijado, pintado, herrajes, bisagras, chapa, material, mano de obra, herramienta y/o equipo y todo lo necesario para su ejecución.</t>
    </r>
  </si>
  <si>
    <r>
      <t xml:space="preserve">Suministro e </t>
    </r>
    <r>
      <rPr>
        <b/>
        <sz val="9"/>
        <rFont val="Arial"/>
        <family val="2"/>
      </rPr>
      <t xml:space="preserve">instalación de cerraduras de perilla (chapa bola) </t>
    </r>
    <r>
      <rPr>
        <sz val="9"/>
        <rFont val="Arial"/>
        <family val="2"/>
      </rPr>
      <t>satinada color acero inoxidable, marca yale o similar buena calidad con llave en puertas, incluye: mano de obra, material, herramienta y todo lo necesario para su correcta ejecución.</t>
    </r>
  </si>
  <si>
    <r>
      <t xml:space="preserve">Suministro y </t>
    </r>
    <r>
      <rPr>
        <b/>
        <sz val="9"/>
        <rFont val="Arial"/>
        <family val="2"/>
      </rPr>
      <t xml:space="preserve">colocacion de topes para puertas </t>
    </r>
    <r>
      <rPr>
        <sz val="9"/>
        <rFont val="Arial"/>
        <family val="2"/>
      </rPr>
      <t>tipo media luna, color gris metalico con blanco, incluye: material, mano de obra, herramienta y todo lo necesario para su ejecucion</t>
    </r>
  </si>
  <si>
    <r>
      <t xml:space="preserve">Suministro e instalacion de </t>
    </r>
    <r>
      <rPr>
        <b/>
        <sz val="9"/>
        <rFont val="Arial"/>
        <family val="2"/>
      </rPr>
      <t>marco de madera de cedro</t>
    </r>
    <r>
      <rPr>
        <sz val="9"/>
        <rFont val="Arial"/>
        <family val="2"/>
      </rPr>
      <t xml:space="preserve">,  </t>
    </r>
    <r>
      <rPr>
        <b/>
        <sz val="9"/>
        <rFont val="Arial"/>
        <family val="2"/>
      </rPr>
      <t>y colocacion de molduras</t>
    </r>
    <r>
      <rPr>
        <sz val="9"/>
        <rFont val="Arial"/>
        <family val="2"/>
      </rPr>
      <t>,  color madera natural con barniz y laca, incluye: material, mano de obra, herramienta y/o equipo y todo lo necesario para su ejecucion. Para puerta medidas  1.55 ancho x 2.90Mts. de altura</t>
    </r>
    <r>
      <rPr>
        <b/>
        <sz val="9"/>
        <rFont val="Arial"/>
        <family val="2"/>
      </rPr>
      <t xml:space="preserve"> area patch panel (closet RED)</t>
    </r>
  </si>
  <si>
    <r>
      <t xml:space="preserve">Suministro e instalacion de </t>
    </r>
    <r>
      <rPr>
        <b/>
        <sz val="9"/>
        <rFont val="Arial"/>
        <family val="2"/>
      </rPr>
      <t>2</t>
    </r>
    <r>
      <rPr>
        <sz val="9"/>
        <rFont val="Arial"/>
        <family val="2"/>
      </rPr>
      <t xml:space="preserve"> </t>
    </r>
    <r>
      <rPr>
        <b/>
        <sz val="9"/>
        <rFont val="Arial"/>
        <family val="2"/>
      </rPr>
      <t>puertas a base melamina tipo textil color giorno (gris claro),</t>
    </r>
    <r>
      <rPr>
        <sz val="9"/>
        <rFont val="Arial"/>
        <family val="2"/>
      </rPr>
      <t xml:space="preserve"> incluye: chapa de seguridad, bisagras, material, mano de obra, herramienta y/o equipo y todo lo necesario para su ejecucion medidas 1.55 ancho x 2.90Mts. de altura</t>
    </r>
    <r>
      <rPr>
        <b/>
        <sz val="9"/>
        <rFont val="Arial"/>
        <family val="2"/>
      </rPr>
      <t xml:space="preserve"> area patch panel (closet RED) </t>
    </r>
    <r>
      <rPr>
        <sz val="9"/>
        <rFont val="Arial"/>
        <family val="2"/>
      </rPr>
      <t>con 3 entrepaños a base de tablaroca</t>
    </r>
  </si>
  <si>
    <r>
      <t xml:space="preserve">Suministro e instalacion de </t>
    </r>
    <r>
      <rPr>
        <b/>
        <sz val="9"/>
        <rFont val="Arial"/>
        <family val="2"/>
      </rPr>
      <t>marco de madera de cedro</t>
    </r>
    <r>
      <rPr>
        <sz val="9"/>
        <rFont val="Arial"/>
        <family val="2"/>
      </rPr>
      <t xml:space="preserve">,  </t>
    </r>
    <r>
      <rPr>
        <b/>
        <sz val="9"/>
        <rFont val="Arial"/>
        <family val="2"/>
      </rPr>
      <t>y colocacion de molduras</t>
    </r>
    <r>
      <rPr>
        <sz val="9"/>
        <rFont val="Arial"/>
        <family val="2"/>
      </rPr>
      <t>,  color madera natural con barniz y laca,  incluye: material, mano de obra, herramienta y/o equipo y todo lo necesario para su ejecucion. Para puerta medidas  3.15 ancho x 0.83 Mts. de altura bajo</t>
    </r>
    <r>
      <rPr>
        <b/>
        <sz val="9"/>
        <rFont val="Arial"/>
        <family val="2"/>
      </rPr>
      <t xml:space="preserve"> barra de Usos multiples y Barra de  C. Dental </t>
    </r>
  </si>
  <si>
    <r>
      <t xml:space="preserve">Suministro e instalacion de </t>
    </r>
    <r>
      <rPr>
        <b/>
        <sz val="9"/>
        <rFont val="Arial"/>
        <family val="2"/>
      </rPr>
      <t>marco de madera de cedro</t>
    </r>
    <r>
      <rPr>
        <sz val="9"/>
        <rFont val="Arial"/>
        <family val="2"/>
      </rPr>
      <t xml:space="preserve">,  </t>
    </r>
    <r>
      <rPr>
        <b/>
        <sz val="9"/>
        <rFont val="Arial"/>
        <family val="2"/>
      </rPr>
      <t>y colocacion de molduras</t>
    </r>
    <r>
      <rPr>
        <sz val="9"/>
        <rFont val="Arial"/>
        <family val="2"/>
      </rPr>
      <t xml:space="preserve">,  color madera natural con barniz y laca,  incluye: material, mano de obra, herramienta y/o equipo y todo lo necesario para su ejecucion. Para puerta medidas  2.03 ancho x 0.83Mts. de altura bajo barra de </t>
    </r>
    <r>
      <rPr>
        <b/>
        <sz val="9"/>
        <rFont val="Arial"/>
        <family val="2"/>
      </rPr>
      <t>Recepcion</t>
    </r>
  </si>
  <si>
    <r>
      <t>Suministro e instalacion de</t>
    </r>
    <r>
      <rPr>
        <b/>
        <sz val="9"/>
        <rFont val="Arial"/>
        <family val="2"/>
      </rPr>
      <t xml:space="preserve"> 4</t>
    </r>
    <r>
      <rPr>
        <sz val="9"/>
        <rFont val="Arial"/>
        <family val="2"/>
      </rPr>
      <t xml:space="preserve"> </t>
    </r>
    <r>
      <rPr>
        <b/>
        <sz val="9"/>
        <rFont val="Arial"/>
        <family val="2"/>
      </rPr>
      <t>puertas a base melamina tipo textil color giorno (gris claro),</t>
    </r>
    <r>
      <rPr>
        <sz val="9"/>
        <rFont val="Arial"/>
        <family val="2"/>
      </rPr>
      <t xml:space="preserve"> incluye: chapa de seguridad, bisagras, material, mano de obra, herramienta y/o equipo y todo lo necesario para su ejecucion medidas  Para puerta medidas  2.03 ancho x 0.83Mts. de altura bajo barra de </t>
    </r>
    <r>
      <rPr>
        <b/>
        <sz val="9"/>
        <rFont val="Arial"/>
        <family val="2"/>
      </rPr>
      <t>Recepcion</t>
    </r>
  </si>
  <si>
    <r>
      <t xml:space="preserve">Suministro e instalacion de </t>
    </r>
    <r>
      <rPr>
        <b/>
        <sz val="9"/>
        <rFont val="Arial"/>
        <family val="2"/>
      </rPr>
      <t>marco de madera de cedro</t>
    </r>
    <r>
      <rPr>
        <sz val="9"/>
        <rFont val="Arial"/>
        <family val="2"/>
      </rPr>
      <t xml:space="preserve">,  </t>
    </r>
    <r>
      <rPr>
        <b/>
        <sz val="9"/>
        <rFont val="Arial"/>
        <family val="2"/>
      </rPr>
      <t>y colocacion de molduras</t>
    </r>
    <r>
      <rPr>
        <sz val="9"/>
        <rFont val="Arial"/>
        <family val="2"/>
      </rPr>
      <t xml:space="preserve">,  color madera natural con barniz y laca,  incluye: material, mano de obra, herramienta y/o equipo y todo lo necesario para su ejecucion. Para puerta medidas  2.13 ancho x 0.83 Mts. de altura bajo barra de </t>
    </r>
    <r>
      <rPr>
        <b/>
        <sz val="9"/>
        <rFont val="Arial"/>
        <family val="2"/>
      </rPr>
      <t>CAJA</t>
    </r>
  </si>
  <si>
    <r>
      <t xml:space="preserve">Suministro e instalacion de </t>
    </r>
    <r>
      <rPr>
        <b/>
        <sz val="9"/>
        <rFont val="Arial"/>
        <family val="2"/>
      </rPr>
      <t>4 puertas a base melamina tipo textil color giorno (gris claro),</t>
    </r>
    <r>
      <rPr>
        <sz val="9"/>
        <rFont val="Arial"/>
        <family val="2"/>
      </rPr>
      <t xml:space="preserve"> incluye: chapa de seguridad, bisagras, material, mano de obra, herramienta y/o equipo y todo lo necesario para su ejecucion medidas  Para puerta medidas  2.13 ancho x 0.83Mts. de altura bajo barra de </t>
    </r>
    <r>
      <rPr>
        <b/>
        <sz val="9"/>
        <rFont val="Arial"/>
        <family val="2"/>
      </rPr>
      <t>CAJA</t>
    </r>
  </si>
  <si>
    <r>
      <t xml:space="preserve">Suministro e instalacion de </t>
    </r>
    <r>
      <rPr>
        <b/>
        <sz val="9"/>
        <rFont val="Arial"/>
        <family val="2"/>
      </rPr>
      <t>marco de madera de cedro</t>
    </r>
    <r>
      <rPr>
        <sz val="9"/>
        <rFont val="Arial"/>
        <family val="2"/>
      </rPr>
      <t xml:space="preserve">,  </t>
    </r>
    <r>
      <rPr>
        <b/>
        <sz val="9"/>
        <rFont val="Arial"/>
        <family val="2"/>
      </rPr>
      <t>y colocacion de molduras</t>
    </r>
    <r>
      <rPr>
        <sz val="9"/>
        <rFont val="Arial"/>
        <family val="2"/>
      </rPr>
      <t xml:space="preserve">,  color madera natural con barniz y laca, incluye: material, mano de obra, herramienta y/o equipo y todo lo necesario para su ejecucion. Para puerta medidas  3.25 ancho x 0.68 Mts. de altura bajo barra de </t>
    </r>
    <r>
      <rPr>
        <b/>
        <sz val="9"/>
        <rFont val="Arial"/>
        <family val="2"/>
      </rPr>
      <t>Seguro popular</t>
    </r>
  </si>
  <si>
    <r>
      <t xml:space="preserve">Suministro e instalacion de </t>
    </r>
    <r>
      <rPr>
        <b/>
        <sz val="9"/>
        <rFont val="Arial"/>
        <family val="2"/>
      </rPr>
      <t>4</t>
    </r>
    <r>
      <rPr>
        <sz val="9"/>
        <rFont val="Arial"/>
        <family val="2"/>
      </rPr>
      <t xml:space="preserve"> </t>
    </r>
    <r>
      <rPr>
        <b/>
        <sz val="9"/>
        <rFont val="Arial"/>
        <family val="2"/>
      </rPr>
      <t>puertas a base melamina tipo textil color giorno (gris claro),</t>
    </r>
    <r>
      <rPr>
        <sz val="9"/>
        <rFont val="Arial"/>
        <family val="2"/>
      </rPr>
      <t xml:space="preserve"> incluye: chapa de seguridad, bisagras, material, mano de obra, herramienta y/o equipo y todo lo necesario para su ejecucion medidas  Para puerta medidas  3.25 ancho x 0.68 Mts. de altura bajo barra de </t>
    </r>
    <r>
      <rPr>
        <b/>
        <sz val="9"/>
        <rFont val="Arial"/>
        <family val="2"/>
      </rPr>
      <t>seguro Popular</t>
    </r>
  </si>
  <si>
    <r>
      <t>Suministro e</t>
    </r>
    <r>
      <rPr>
        <b/>
        <sz val="9"/>
        <rFont val="Arial"/>
        <family val="2"/>
      </rPr>
      <t xml:space="preserve"> instalación de marco para aire acondicionado </t>
    </r>
    <r>
      <rPr>
        <sz val="9"/>
        <rFont val="Arial"/>
        <family val="2"/>
      </rPr>
      <t>de ventana, de madera de cedro de 3/4" y molduras, incluye: material, mano de obra, herramienta y todo lo necesario para su ejecución.</t>
    </r>
  </si>
  <si>
    <r>
      <t xml:space="preserve">Suministro y </t>
    </r>
    <r>
      <rPr>
        <b/>
        <sz val="9"/>
        <rFont val="Arial"/>
        <family val="2"/>
      </rPr>
      <t>colocación de molduras para aire acondicionado</t>
    </r>
    <r>
      <rPr>
        <sz val="9"/>
        <rFont val="Arial"/>
        <family val="2"/>
      </rPr>
      <t>, a base de madera de cedro, apariencia lisa, incluye: material, mano de obra, herramienta y todo lo necesario para su ejecución.</t>
    </r>
  </si>
  <si>
    <r>
      <t xml:space="preserve">Suministro y colocacion de </t>
    </r>
    <r>
      <rPr>
        <b/>
        <sz val="9"/>
        <rFont val="Arial"/>
        <family val="2"/>
      </rPr>
      <t>piso de ceramica vitriada de 60x60 cms</t>
    </r>
    <r>
      <rPr>
        <sz val="9"/>
        <rFont val="Arial"/>
        <family val="2"/>
      </rPr>
      <t xml:space="preserve"> MACO </t>
    </r>
    <r>
      <rPr>
        <b/>
        <sz val="9"/>
        <rFont val="Arial"/>
        <family val="2"/>
      </rPr>
      <t>cementi capri, tendenza (color gris claro mate)</t>
    </r>
    <r>
      <rPr>
        <sz val="9"/>
        <rFont val="Arial"/>
        <family val="2"/>
      </rPr>
      <t xml:space="preserve"> tipo vitropiso, interceramic, lamosa o similar, incluye pegavitro adhesivo, o similar, emboquillado, recortes, incluye: trazo, nivelacion, cortes, ajustes, material, mano de obra, herramienta y/o equipo y todo lo necesario para su correcta instalacion.</t>
    </r>
    <r>
      <rPr>
        <b/>
        <sz val="9"/>
        <rFont val="Arial"/>
        <family val="2"/>
      </rPr>
      <t xml:space="preserve"> toda la unidad Edificio</t>
    </r>
  </si>
  <si>
    <r>
      <t xml:space="preserve">Suministro y colocacion de </t>
    </r>
    <r>
      <rPr>
        <b/>
        <sz val="9"/>
        <rFont val="Arial"/>
        <family val="2"/>
      </rPr>
      <t>piso de ceramica vitriada de 60x60 cms</t>
    </r>
    <r>
      <rPr>
        <sz val="9"/>
        <rFont val="Arial"/>
        <family val="2"/>
      </rPr>
      <t xml:space="preserve"> VAMA </t>
    </r>
    <r>
      <rPr>
        <b/>
        <sz val="9"/>
        <rFont val="Arial"/>
        <family val="2"/>
      </rPr>
      <t>color gris antiderrapante marca castal modelo isola cas59  (color gris claro mate)</t>
    </r>
    <r>
      <rPr>
        <sz val="9"/>
        <rFont val="Arial"/>
        <family val="2"/>
      </rPr>
      <t xml:space="preserve"> tipo vitropiso, interceramic, lamosa o similar, incluye pegavitro adhesivo, o similar, emboquillado, recortes, incluye: trazo, nivelacion, cortes, ajustes, material, mano de obra, herramienta y/o equipo y todo lo necesario para su correcta instalacion.</t>
    </r>
    <r>
      <rPr>
        <b/>
        <sz val="9"/>
        <rFont val="Arial"/>
        <family val="2"/>
      </rPr>
      <t xml:space="preserve"> acceso de rampas y escalones principales</t>
    </r>
  </si>
  <si>
    <r>
      <t>Suministro y colocación de piso de ceramica vitriada de 60x60 cms MACO CALABRIA GRIS, tendenza (color gris OSCURO ) PP5 tipo vitropiso, interceramic, lamosa o similar, incluye pegavitro adhesivo, o similar, emboquillado, recortes, incluye: trazo, nivelacion, cortes, ajustes, material, mano de obra, herramienta y/o equipo y todo lo necesario para su correcta instalacion.</t>
    </r>
    <r>
      <rPr>
        <b/>
        <sz val="9"/>
        <rFont val="Arial"/>
        <family val="2"/>
      </rPr>
      <t>En barras existentes , incluida farmacia</t>
    </r>
  </si>
  <si>
    <r>
      <t xml:space="preserve">Suministro y </t>
    </r>
    <r>
      <rPr>
        <b/>
        <sz val="9"/>
        <rFont val="Arial"/>
        <family val="2"/>
      </rPr>
      <t xml:space="preserve">colocación de piso de ceramica vitriada de 60x60 cms </t>
    </r>
    <r>
      <rPr>
        <sz val="9"/>
        <rFont val="Arial"/>
        <family val="2"/>
      </rPr>
      <t xml:space="preserve">MACO </t>
    </r>
    <r>
      <rPr>
        <b/>
        <sz val="9"/>
        <rFont val="Arial"/>
        <family val="2"/>
      </rPr>
      <t xml:space="preserve">cementi capri, tendenza (color gris claro mate) </t>
    </r>
    <r>
      <rPr>
        <sz val="9"/>
        <rFont val="Arial"/>
        <family val="2"/>
      </rPr>
      <t xml:space="preserve">tipo vitropiso, interceramic, lamosa o similar, incluye pegavitro adhesivo, o similar, emboquillado, recortes, incluye: trazo, nivelacion, cortes, ajustes, material, mano de obra, herramienta y/o equipo y todo lo necesario para su correcta instalacion. </t>
    </r>
    <r>
      <rPr>
        <b/>
        <sz val="9"/>
        <rFont val="Arial"/>
        <family val="2"/>
      </rPr>
      <t xml:space="preserve">En polleras bajo barras existentes  </t>
    </r>
  </si>
  <si>
    <r>
      <t>Suministro y colocación de</t>
    </r>
    <r>
      <rPr>
        <b/>
        <sz val="9"/>
        <rFont val="Arial"/>
        <family val="2"/>
      </rPr>
      <t xml:space="preserve"> piso de ceramica vitriada de 60x60 cms MACO</t>
    </r>
    <r>
      <rPr>
        <sz val="9"/>
        <rFont val="Arial"/>
        <family val="2"/>
      </rPr>
      <t xml:space="preserve"> CALABRIA GRIS, tendenza (color gris OSCURO ) PP5 tipo vitropiso, interceramic, lamosa o similar, incluye pegavitro adhesivo, o similar, emboquillado, recortes, incluye: trazo, nivelacion, cortes, ajustes, material, mano de obra, herramienta y/o equipo y todo lo necesario para su correcta instalacion.</t>
    </r>
    <r>
      <rPr>
        <b/>
        <sz val="9"/>
        <rFont val="Arial"/>
        <family val="2"/>
      </rPr>
      <t xml:space="preserve"> MURO DE BAÑOS </t>
    </r>
  </si>
  <si>
    <r>
      <t xml:space="preserve">Suministro y </t>
    </r>
    <r>
      <rPr>
        <b/>
        <sz val="9"/>
        <rFont val="Arial"/>
        <family val="2"/>
      </rPr>
      <t>colocación de junquillo de aluminio brillante para piso</t>
    </r>
    <r>
      <rPr>
        <sz val="9"/>
        <rFont val="Arial"/>
        <family val="2"/>
      </rPr>
      <t xml:space="preserve"> </t>
    </r>
    <r>
      <rPr>
        <b/>
        <sz val="9"/>
        <rFont val="Arial"/>
        <family val="2"/>
      </rPr>
      <t>de ceramica vitriada (color gris oscuro)</t>
    </r>
    <r>
      <rPr>
        <sz val="9"/>
        <rFont val="Arial"/>
        <family val="2"/>
      </rPr>
      <t xml:space="preserve">  incluye: trazo, nivelación, cortes, ajustes, material, mano de obra, herramienta y/o equipo y todo lo necesario para su ejecución MURO DE BAÑOS colocado cada 3 hiladas en sentido horizontal</t>
    </r>
  </si>
  <si>
    <r>
      <t xml:space="preserve">Suministro y </t>
    </r>
    <r>
      <rPr>
        <b/>
        <sz val="9"/>
        <rFont val="Arial"/>
        <family val="2"/>
      </rPr>
      <t>colocación de piso</t>
    </r>
    <r>
      <rPr>
        <sz val="9"/>
        <rFont val="Arial"/>
        <family val="2"/>
      </rPr>
      <t xml:space="preserve"> </t>
    </r>
    <r>
      <rPr>
        <b/>
        <sz val="9"/>
        <rFont val="Arial"/>
        <family val="2"/>
      </rPr>
      <t>de ceramica vitriada 60X60 Cms</t>
    </r>
    <r>
      <rPr>
        <sz val="9"/>
        <rFont val="Arial"/>
        <family val="2"/>
      </rPr>
      <t xml:space="preserve"> VAMA, modelo GEMAS GRIS BRILLANTE</t>
    </r>
    <r>
      <rPr>
        <b/>
        <sz val="9"/>
        <rFont val="Arial"/>
        <family val="2"/>
      </rPr>
      <t>, (color gris claro)</t>
    </r>
    <r>
      <rPr>
        <sz val="9"/>
        <rFont val="Arial"/>
        <family val="2"/>
      </rPr>
      <t xml:space="preserve"> con pegavitro adhesivo, o similar y emboquillado, incluye: trazo, nivelación, cortes, ajustes, material, mano de obra, herramienta y/o equipo y todo lo necesario para su ejecución MURO DE BAÑOS </t>
    </r>
  </si>
  <si>
    <r>
      <t xml:space="preserve">Suministro y </t>
    </r>
    <r>
      <rPr>
        <b/>
        <sz val="9"/>
        <rFont val="Arial"/>
        <family val="2"/>
      </rPr>
      <t>colocación de piso</t>
    </r>
    <r>
      <rPr>
        <sz val="9"/>
        <rFont val="Arial"/>
        <family val="2"/>
      </rPr>
      <t xml:space="preserve"> </t>
    </r>
    <r>
      <rPr>
        <b/>
        <sz val="9"/>
        <rFont val="Arial"/>
        <family val="2"/>
      </rPr>
      <t>de ceramica vitriada 60X60 Cms</t>
    </r>
    <r>
      <rPr>
        <sz val="9"/>
        <rFont val="Arial"/>
        <family val="2"/>
      </rPr>
      <t xml:space="preserve"> VAMA, modelo GEMAS GRIS BRILLANTE</t>
    </r>
    <r>
      <rPr>
        <b/>
        <sz val="9"/>
        <rFont val="Arial"/>
        <family val="2"/>
      </rPr>
      <t>, (color gris claro)</t>
    </r>
    <r>
      <rPr>
        <sz val="9"/>
        <rFont val="Arial"/>
        <family val="2"/>
      </rPr>
      <t xml:space="preserve"> con pegavitro adhesivo, o similar y emboquillado, incluye: trazo, nivelación, cortes, ajustes, material, mano de obra, herramienta y/o equipo y todo lo necesario para su ejecución MURO SOBRE BARRAS Y pared respaldo 0.60cms  y lateral 0.60cms de LAVABOS de consultorios, Aseo y Cocina</t>
    </r>
  </si>
  <si>
    <r>
      <t xml:space="preserve">Suministro y </t>
    </r>
    <r>
      <rPr>
        <b/>
        <sz val="9"/>
        <rFont val="Arial"/>
        <family val="2"/>
      </rPr>
      <t xml:space="preserve">colocación de esquinero </t>
    </r>
    <r>
      <rPr>
        <sz val="9"/>
        <rFont val="Arial"/>
        <family val="2"/>
      </rPr>
      <t>modelo tira trim opaco listelo 611  1cms ancho y 2.44 m largo, MACO</t>
    </r>
    <r>
      <rPr>
        <b/>
        <sz val="9"/>
        <rFont val="Arial"/>
        <family val="2"/>
      </rPr>
      <t xml:space="preserve"> </t>
    </r>
    <r>
      <rPr>
        <sz val="9"/>
        <rFont val="Arial"/>
        <family val="2"/>
      </rPr>
      <t xml:space="preserve">o similar,  para barras con ceramica vitriada 30X120 Cms MACO, modelo SOHO ANTRACITE, (color gris oscuro)  incluye: trazo, nivelación, cortes, ajustes, material, mano de obra, herramienta y/o equipo y todo lo necesario para su ejecución </t>
    </r>
    <r>
      <rPr>
        <b/>
        <sz val="9"/>
        <rFont val="Arial"/>
        <family val="2"/>
      </rPr>
      <t>BARRAS</t>
    </r>
  </si>
  <si>
    <r>
      <t xml:space="preserve">Suministro y colocacion de </t>
    </r>
    <r>
      <rPr>
        <b/>
        <sz val="9"/>
        <rFont val="Arial"/>
        <family val="2"/>
      </rPr>
      <t>zoclo de 7x 60 cms,</t>
    </r>
    <r>
      <rPr>
        <sz val="9"/>
        <rFont val="Arial"/>
        <family val="2"/>
      </rPr>
      <t xml:space="preserve"> de piso de ceramica vitriada de 60x60 cms MACO linea cementi capri, tendenza (color gris claro mate) o similar, incluye pegavitro adhesivo, o similar, emboquillado, corte y recortes, incluye: trazo, nivelacion, cortes, ajustes, material, mano de obra, herramienta y/o equipo y todo lo necesario para su correcta instalacioncon pegavitro o similar y emboquillado, incluye: corte, material, mano de obra, herramienta y/o equipo y todo lo necesario para su correcta instalacion.</t>
    </r>
  </si>
  <si>
    <r>
      <t xml:space="preserve">Suministro y colocación de </t>
    </r>
    <r>
      <rPr>
        <b/>
        <sz val="9"/>
        <rFont val="Arial"/>
        <family val="2"/>
      </rPr>
      <t>piso de ceramica</t>
    </r>
    <r>
      <rPr>
        <sz val="9"/>
        <rFont val="Arial"/>
        <family val="2"/>
      </rPr>
      <t xml:space="preserve"> vitriada de 60x60 cms MACO CALABRIA GRIS, tendenza (color gris OSCURO ) PP5 tipo vitropiso, interceramic, lamosa o similar, incluye pegavitro adhesivo, o similar, emboquillado, recortes, incluye: trazo, nivelacion, cortes, ajustes, material, mano de obra, herramienta y/o equipo y todo lo necesario para su correcta instalacion. </t>
    </r>
    <r>
      <rPr>
        <b/>
        <sz val="9"/>
        <rFont val="Arial"/>
        <family val="2"/>
      </rPr>
      <t xml:space="preserve">bajo piso en zoclo fachada principal </t>
    </r>
  </si>
  <si>
    <r>
      <t xml:space="preserve">Suministro y </t>
    </r>
    <r>
      <rPr>
        <b/>
        <sz val="9"/>
        <rFont val="Arial"/>
        <family val="2"/>
      </rPr>
      <t>colocación de acabado laminado plastico para muros con color solido azul obscuro (dark blue)</t>
    </r>
    <r>
      <rPr>
        <sz val="9"/>
        <rFont val="Arial"/>
        <family val="2"/>
      </rPr>
      <t>, espesor 4 mm, medida de hoja 125cmsx310cms incluye: trazo, nivelación, cortes, ajustes, material, mano de obra, herramienta y/o equipo y todo lo necesario para su colocacion en</t>
    </r>
    <r>
      <rPr>
        <b/>
        <sz val="9"/>
        <rFont val="Arial"/>
        <family val="2"/>
      </rPr>
      <t xml:space="preserve"> volumen de unidad</t>
    </r>
    <r>
      <rPr>
        <sz val="9"/>
        <rFont val="Arial"/>
        <family val="2"/>
      </rPr>
      <t xml:space="preserve"> </t>
    </r>
  </si>
  <si>
    <r>
      <t xml:space="preserve">Suministro y colocación de </t>
    </r>
    <r>
      <rPr>
        <b/>
        <sz val="9"/>
        <rFont val="Arial"/>
        <family val="2"/>
      </rPr>
      <t>piso de cerámica  vitriada de 40x40 cms</t>
    </r>
    <r>
      <rPr>
        <sz val="9"/>
        <rFont val="Arial"/>
        <family val="2"/>
      </rPr>
      <t>. tipo vitropiso, interceramic, lamosa o similar, con pegavitro adhesivo, o similar y emboquillado, incluye: trazo, nivelación, cortes, ajustes, material, mano de obra, herramienta y/o equipo y todo lo necesario para su ejecución</t>
    </r>
  </si>
  <si>
    <r>
      <t xml:space="preserve">Suministro y colocación de </t>
    </r>
    <r>
      <rPr>
        <b/>
        <sz val="9"/>
        <rFont val="Arial"/>
        <family val="2"/>
      </rPr>
      <t>piso 44x44 cms. antiderrapante marca INTERCERAMIC colores claros</t>
    </r>
    <r>
      <rPr>
        <sz val="9"/>
        <rFont val="Arial"/>
        <family val="2"/>
      </rPr>
      <t>, con pegazulejo y emboquillado anti hongos, incluye: trazo, nivelación, cortes, ajustes, material, mano de obra, herramienta y/o equipo y todo lo necesario para su ejecución</t>
    </r>
  </si>
  <si>
    <r>
      <t xml:space="preserve">Suministro y colocación de </t>
    </r>
    <r>
      <rPr>
        <b/>
        <sz val="9"/>
        <rFont val="Arial"/>
        <family val="2"/>
      </rPr>
      <t>azulejo 44x60 cms. marca INTERCERAMIC colores claros</t>
    </r>
    <r>
      <rPr>
        <sz val="9"/>
        <rFont val="Arial"/>
        <family val="2"/>
      </rPr>
      <t>, con pegazulejo y emboquillado anti hongos, incluye: cortes, ajustes, material, mano de obra, herramienta y/o equipo y todo lo necesario para su ejecución</t>
    </r>
  </si>
  <si>
    <r>
      <t xml:space="preserve">Suministro y colocación de </t>
    </r>
    <r>
      <rPr>
        <b/>
        <sz val="9"/>
        <rFont val="Arial"/>
        <family val="2"/>
      </rPr>
      <t>zoclo de 7x60 cms</t>
    </r>
    <r>
      <rPr>
        <sz val="9"/>
        <rFont val="Arial"/>
        <family val="2"/>
      </rPr>
      <t>. con pegavitro o similar y emboquillado, incluye: incluye: cortes, ajustes, material, mano de obra, herramienta y/o equipo y todo lo necesario para su ejecución</t>
    </r>
  </si>
  <si>
    <r>
      <t xml:space="preserve">Suministro e instalación de </t>
    </r>
    <r>
      <rPr>
        <b/>
        <sz val="9"/>
        <rFont val="Arial"/>
        <family val="2"/>
      </rPr>
      <t>cristal claro de 6 mm</t>
    </r>
    <r>
      <rPr>
        <sz val="9"/>
        <rFont val="Arial"/>
        <family val="2"/>
      </rPr>
      <t>. en puertas y/o ventanas, incluye: desmonte, montaje, material, mano de obra, herramienta y/o equipo y todo lo necesario para su ejecución.</t>
    </r>
  </si>
  <si>
    <r>
      <t xml:space="preserve">Suministro y colocacion de </t>
    </r>
    <r>
      <rPr>
        <b/>
        <sz val="9"/>
        <rFont val="Arial"/>
        <family val="2"/>
      </rPr>
      <t>ventanas corredizas de aluminio brillante linea 2" y cristal tintex y papel pelicula opalina en su interior</t>
    </r>
    <r>
      <rPr>
        <sz val="9"/>
        <rFont val="Arial"/>
        <family val="2"/>
      </rPr>
      <t xml:space="preserve"> de 6 mm, incluye: material, mano de obra, herramienta y todo lo necesario para su correcta instalacion. </t>
    </r>
    <r>
      <rPr>
        <b/>
        <sz val="9"/>
        <rFont val="Arial"/>
        <family val="2"/>
      </rPr>
      <t xml:space="preserve"> incluye tela mosquitera medidas (en baños). </t>
    </r>
  </si>
  <si>
    <r>
      <t xml:space="preserve">Suministro e instalacion de </t>
    </r>
    <r>
      <rPr>
        <b/>
        <sz val="9"/>
        <rFont val="Arial"/>
        <family val="2"/>
      </rPr>
      <t>ventanas tipo guillotina en farmacia de aluminio brillante linea 2</t>
    </r>
    <r>
      <rPr>
        <sz val="9"/>
        <rFont val="Arial"/>
        <family val="2"/>
      </rPr>
      <t xml:space="preserve">" y cristal claro de 6 mm., incluye: material, mano de obra, herramienta y/o equipo y todo lo necesario para su ejecución. </t>
    </r>
    <r>
      <rPr>
        <b/>
        <sz val="9"/>
        <rFont val="Arial"/>
        <family val="2"/>
      </rPr>
      <t>(1.20x1.00) Farmacia</t>
    </r>
  </si>
  <si>
    <r>
      <t xml:space="preserve">Suministro e instalacion de </t>
    </r>
    <r>
      <rPr>
        <b/>
        <sz val="9"/>
        <rFont val="Arial"/>
        <family val="2"/>
      </rPr>
      <t>ventanas corredizas de aluminio brillante linea 2</t>
    </r>
    <r>
      <rPr>
        <sz val="9"/>
        <rFont val="Arial"/>
        <family val="2"/>
      </rPr>
      <t>" y cristal tintex de 6 mm., incluye: material, mano de obra, herramienta y/o equipo y todo lo necesario para su ejecución.</t>
    </r>
    <r>
      <rPr>
        <b/>
        <sz val="9"/>
        <rFont val="Arial"/>
        <family val="2"/>
      </rPr>
      <t xml:space="preserve"> incluye tela mosquitera . usos multiples y promotor de la salud.  medidas 3.075x.060 h</t>
    </r>
  </si>
  <si>
    <r>
      <t xml:space="preserve">Suministro e instalacion de </t>
    </r>
    <r>
      <rPr>
        <b/>
        <sz val="9"/>
        <rFont val="Arial"/>
        <family val="2"/>
      </rPr>
      <t>ventanas corredizas de aluminio brillante linea 2</t>
    </r>
    <r>
      <rPr>
        <sz val="9"/>
        <rFont val="Arial"/>
        <family val="2"/>
      </rPr>
      <t>" y cristal tintex de 6 mm., incluye: material, mano de obra, herramienta y/o equipo y todo lo necesario para su ejecución.</t>
    </r>
    <r>
      <rPr>
        <b/>
        <sz val="9"/>
        <rFont val="Arial"/>
        <family val="2"/>
      </rPr>
      <t xml:space="preserve"> incluye tela mosquitera, aula de capacitacion.  medidas 5.15x.060 h</t>
    </r>
  </si>
  <si>
    <r>
      <t xml:space="preserve">Suministro e instalacion de </t>
    </r>
    <r>
      <rPr>
        <b/>
        <sz val="9"/>
        <rFont val="Arial"/>
        <family val="2"/>
      </rPr>
      <t>ventanas fijas de aluminio brillante linea 3</t>
    </r>
    <r>
      <rPr>
        <sz val="9"/>
        <rFont val="Arial"/>
        <family val="2"/>
      </rPr>
      <t>"</t>
    </r>
    <r>
      <rPr>
        <b/>
        <sz val="9"/>
        <rFont val="Arial"/>
        <family val="2"/>
      </rPr>
      <t xml:space="preserve"> y cristal tintex de 6 mm</t>
    </r>
    <r>
      <rPr>
        <sz val="9"/>
        <rFont val="Arial"/>
        <family val="2"/>
      </rPr>
      <t>., incluye: material, mano de obra, herramienta y/o equipo y todo lo necesario para su ejecución.</t>
    </r>
    <r>
      <rPr>
        <b/>
        <sz val="9"/>
        <rFont val="Arial"/>
        <family val="2"/>
      </rPr>
      <t xml:space="preserve"> Comedor cocina, medidas 3.55x2.20 h</t>
    </r>
  </si>
  <si>
    <r>
      <t xml:space="preserve">Suministro e instalacion de </t>
    </r>
    <r>
      <rPr>
        <b/>
        <sz val="9"/>
        <rFont val="Arial"/>
        <family val="2"/>
      </rPr>
      <t>ventanas fijas de aluminio brillante linea 3</t>
    </r>
    <r>
      <rPr>
        <sz val="9"/>
        <rFont val="Arial"/>
        <family val="2"/>
      </rPr>
      <t xml:space="preserve">" </t>
    </r>
    <r>
      <rPr>
        <b/>
        <sz val="9"/>
        <rFont val="Arial"/>
        <family val="2"/>
      </rPr>
      <t>y cristal tintex de 6 mm.</t>
    </r>
    <r>
      <rPr>
        <sz val="9"/>
        <rFont val="Arial"/>
        <family val="2"/>
      </rPr>
      <t>, incluye: material, mano de obra, herramienta y/o equipo y todo lo necesario para su ejecución.</t>
    </r>
    <r>
      <rPr>
        <b/>
        <sz val="9"/>
        <rFont val="Arial"/>
        <family val="2"/>
      </rPr>
      <t xml:space="preserve"> Pasillo frente a cocina. medidas 2.80x2.20 h</t>
    </r>
  </si>
  <si>
    <r>
      <t xml:space="preserve">Suministro e instalacion de </t>
    </r>
    <r>
      <rPr>
        <b/>
        <sz val="9"/>
        <rFont val="Arial"/>
        <family val="2"/>
      </rPr>
      <t>ventanas fijas de aluminio brillante linea 3</t>
    </r>
    <r>
      <rPr>
        <sz val="9"/>
        <rFont val="Arial"/>
        <family val="2"/>
      </rPr>
      <t xml:space="preserve">" </t>
    </r>
    <r>
      <rPr>
        <b/>
        <sz val="9"/>
        <rFont val="Arial"/>
        <family val="2"/>
      </rPr>
      <t>y cristal tintex de 6 mm</t>
    </r>
    <r>
      <rPr>
        <sz val="9"/>
        <rFont val="Arial"/>
        <family val="2"/>
      </rPr>
      <t>., incluye: material, mano de obra, herramienta y/o equipo y todo lo necesario para su ejecución.</t>
    </r>
    <r>
      <rPr>
        <b/>
        <sz val="9"/>
        <rFont val="Arial"/>
        <family val="2"/>
      </rPr>
      <t xml:space="preserve"> Vestibulo acceso. medidas 2.35x2.20 h</t>
    </r>
  </si>
  <si>
    <r>
      <t xml:space="preserve">Suministro e instalación de cancel de aluminio brillante linea 3" 2.13x2.00M h  con cristal claro de 6 mm,  incluye:  material, mano de obra, herramienta y/o equipo y todo lo necesario para su ejecución. </t>
    </r>
    <r>
      <rPr>
        <b/>
        <sz val="9"/>
        <rFont val="Arial"/>
        <family val="2"/>
      </rPr>
      <t>ventanilla atencion caja, sobre barra</t>
    </r>
    <r>
      <rPr>
        <sz val="9"/>
        <rFont val="Arial"/>
        <family val="2"/>
      </rPr>
      <t xml:space="preserve"> (con recorte al centro de barra de 0.50 largo por 0.15 cms altura) </t>
    </r>
  </si>
  <si>
    <r>
      <t xml:space="preserve">Suministro y colocacion de </t>
    </r>
    <r>
      <rPr>
        <b/>
        <sz val="9"/>
        <rFont val="Arial"/>
        <family val="2"/>
      </rPr>
      <t>puertas corredizas bajo barra cocina</t>
    </r>
    <r>
      <rPr>
        <sz val="9"/>
        <rFont val="Arial"/>
        <family val="2"/>
      </rPr>
      <t>, a base de PVC español y aluminio, color gris claro, incluye: chapa de seguridad, y 1 entrepaño pvc, mano de obra, material, herramienta y todo lo necesario para su ejecucion,</t>
    </r>
    <r>
      <rPr>
        <b/>
        <sz val="9"/>
        <rFont val="Arial"/>
        <family val="2"/>
      </rPr>
      <t xml:space="preserve"> cocina 1.60x0.83h</t>
    </r>
  </si>
  <si>
    <r>
      <t xml:space="preserve">Suministro y colocacion de </t>
    </r>
    <r>
      <rPr>
        <b/>
        <sz val="9"/>
        <rFont val="Arial"/>
        <family val="2"/>
      </rPr>
      <t>bisagra hidraulica, puerta principal,</t>
    </r>
    <r>
      <rPr>
        <sz val="9"/>
        <rFont val="Arial"/>
        <family val="2"/>
      </rPr>
      <t xml:space="preserve"> incluye: abrir piso, instalacion material, mano de obra, herramienta y/o equipo y todo lo necesario para su correcta ejecucion.</t>
    </r>
  </si>
  <si>
    <r>
      <t>Suministro e instalación de</t>
    </r>
    <r>
      <rPr>
        <b/>
        <sz val="9"/>
        <rFont val="Arial"/>
        <family val="2"/>
      </rPr>
      <t xml:space="preserve"> marco de aluminio natura</t>
    </r>
    <r>
      <rPr>
        <sz val="9"/>
        <rFont val="Arial"/>
        <family val="2"/>
      </rPr>
      <t>l con batiente y felpa, para puerta multipanel, incluye: material, mano de obra, herramienta y/o equipo y todo lo necesario para su ejecución.</t>
    </r>
  </si>
  <si>
    <r>
      <rPr>
        <b/>
        <sz val="9"/>
        <rFont val="Arial"/>
        <family val="2"/>
      </rPr>
      <t>Recorte de puertas de aluminio y vidrio</t>
    </r>
    <r>
      <rPr>
        <sz val="9"/>
        <rFont val="Arial"/>
        <family val="2"/>
      </rPr>
      <t>, para permitir abatimiento por piso nuevo, incluye: material, mano de obra, herramienta y/o equipo y todo lo necesario para su correcta ejecución.</t>
    </r>
  </si>
  <si>
    <r>
      <t xml:space="preserve">Suministro e instalación de </t>
    </r>
    <r>
      <rPr>
        <b/>
        <sz val="9"/>
        <rFont val="Arial"/>
        <family val="2"/>
      </rPr>
      <t>closet a base de p.v.c.</t>
    </r>
    <r>
      <rPr>
        <sz val="9"/>
        <rFont val="Arial"/>
        <family val="2"/>
      </rPr>
      <t>, altura a techo, incluye: puertas corredizas, entrepaños, maletera, material, mano de obra, herramienta y/o equipo y todo lo necesario para su ejecución.</t>
    </r>
  </si>
  <si>
    <r>
      <t xml:space="preserve">Suministro e instalación de </t>
    </r>
    <r>
      <rPr>
        <b/>
        <sz val="9"/>
        <rFont val="Arial"/>
        <family val="2"/>
      </rPr>
      <t>mampara</t>
    </r>
    <r>
      <rPr>
        <sz val="9"/>
        <rFont val="Arial"/>
        <family val="2"/>
      </rPr>
      <t xml:space="preserve"> de aluminio natural 2" y acrílico opalino 3 mm. de espesor para </t>
    </r>
    <r>
      <rPr>
        <b/>
        <sz val="9"/>
        <rFont val="Arial"/>
        <family val="2"/>
      </rPr>
      <t>mingitorio</t>
    </r>
    <r>
      <rPr>
        <sz val="9"/>
        <rFont val="Arial"/>
        <family val="2"/>
      </rPr>
      <t>,  de medidas de 1.20x1.70 de altura, incluye: material, mano de obra, herramienta y/o equipo y todo lo necesario para su ejecución.</t>
    </r>
  </si>
  <si>
    <r>
      <t xml:space="preserve">Suministro e instalación de </t>
    </r>
    <r>
      <rPr>
        <b/>
        <sz val="9"/>
        <rFont val="Arial"/>
        <family val="2"/>
      </rPr>
      <t xml:space="preserve">mampara </t>
    </r>
    <r>
      <rPr>
        <sz val="9"/>
        <rFont val="Arial"/>
        <family val="2"/>
      </rPr>
      <t xml:space="preserve">de aluminio natural 2" y acrílico opalino 3mm. de espesor para área de </t>
    </r>
    <r>
      <rPr>
        <b/>
        <sz val="9"/>
        <rFont val="Arial"/>
        <family val="2"/>
      </rPr>
      <t>regadera</t>
    </r>
    <r>
      <rPr>
        <sz val="9"/>
        <rFont val="Arial"/>
        <family val="2"/>
      </rPr>
      <t>,  incluye: puerta corrediza y un fijo, jaladera, toallero de aluminio, material, mano de obra, herramienta y/o equipo y todo lo necesario para su correcta ejecución.</t>
    </r>
  </si>
  <si>
    <r>
      <t>Suministro y colocación de</t>
    </r>
    <r>
      <rPr>
        <b/>
        <sz val="9"/>
        <rFont val="Arial"/>
        <family val="2"/>
      </rPr>
      <t xml:space="preserve"> tope para puerta gris metlalico</t>
    </r>
    <r>
      <rPr>
        <sz val="9"/>
        <rFont val="Arial"/>
        <family val="2"/>
      </rPr>
      <t>, incluye: instalación material, mano de obra, herramienta y/o equipo y todo lo necesario para su correcta ejecución.</t>
    </r>
  </si>
  <si>
    <r>
      <t>Suministro e instalación de</t>
    </r>
    <r>
      <rPr>
        <b/>
        <sz val="9"/>
        <rFont val="Arial"/>
        <family val="2"/>
      </rPr>
      <t xml:space="preserve"> marco ancho para puerta</t>
    </r>
    <r>
      <rPr>
        <sz val="9"/>
        <rFont val="Arial"/>
        <family val="2"/>
      </rPr>
      <t xml:space="preserve"> en herrería, 15,8cms, ahogado y anclado a muro con ancla de angulo de 1", incluye: romper muro, anclaje, resane, fondo anticorrosivo color gris, y pintura de esmalte </t>
    </r>
    <r>
      <rPr>
        <b/>
        <sz val="9"/>
        <rFont val="Arial"/>
        <family val="2"/>
      </rPr>
      <t>color gris plata claro</t>
    </r>
    <r>
      <rPr>
        <sz val="9"/>
        <rFont val="Arial"/>
        <family val="2"/>
      </rPr>
      <t xml:space="preserve"> a dos manos,  material, mano de obra, herramienta y/o equipo y todo lo necesario para su correcta colocación.</t>
    </r>
  </si>
  <si>
    <r>
      <t xml:space="preserve">Suministro e instalacion de </t>
    </r>
    <r>
      <rPr>
        <b/>
        <sz val="9"/>
        <rFont val="Arial"/>
        <family val="2"/>
      </rPr>
      <t xml:space="preserve">proteccion para compresor grado medico </t>
    </r>
    <r>
      <rPr>
        <sz val="9"/>
        <rFont val="Arial"/>
        <family val="2"/>
      </rPr>
      <t xml:space="preserve">a base de herreria, con cuadrado de 1/2" a cada 11 cms. en sentido vertical, en la parte superior una cubierta de lamina galvanizada con pendiente minima y a un costado una puerta abatible con porta candado y candado, anclado con taquete de varilla 3/8"Ø a base y muro, incluye: anclaje, resane y fondo anticorrosivo y pintura esmalte a dos manos </t>
    </r>
    <r>
      <rPr>
        <b/>
        <sz val="9"/>
        <rFont val="Arial"/>
        <family val="2"/>
      </rPr>
      <t>color gris plata claro</t>
    </r>
    <r>
      <rPr>
        <sz val="9"/>
        <rFont val="Arial"/>
        <family val="2"/>
      </rPr>
      <t>, material, mano de obra, herramienta y/o equipo y todo lo necesario para su correcta colocacion.</t>
    </r>
  </si>
  <si>
    <r>
      <t xml:space="preserve">Suministro e instalación de protección </t>
    </r>
    <r>
      <rPr>
        <b/>
        <sz val="9"/>
        <rFont val="Arial"/>
        <family val="2"/>
      </rPr>
      <t>para aire acondicionado de ventana</t>
    </r>
    <r>
      <rPr>
        <sz val="9"/>
        <rFont val="Arial"/>
        <family val="2"/>
      </rPr>
      <t xml:space="preserve"> en herrería, anclado a muro con ancla de angulo de 1", incluye: romper muro, anclaje, resane, fondo anticorrosivo color gris, material, mano de obra, herramienta y/o equipo y todo lo necesario para su correcta colocación.</t>
    </r>
  </si>
  <si>
    <r>
      <t xml:space="preserve">Suministro e instalacion de proteccion </t>
    </r>
    <r>
      <rPr>
        <b/>
        <sz val="9"/>
        <rFont val="Arial"/>
        <family val="2"/>
      </rPr>
      <t>para aire acondicionado tipo minisplit en azotea</t>
    </r>
    <r>
      <rPr>
        <sz val="9"/>
        <rFont val="Arial"/>
        <family val="2"/>
      </rPr>
      <t xml:space="preserve"> en herreria, anclado a losa de azotera con ancla de angulo de 1", porta candado y candado, incluye: romper, anclaje, resane, fondo anticorrosivo color gris, y pintura esmalte a dos manos </t>
    </r>
    <r>
      <rPr>
        <b/>
        <sz val="9"/>
        <rFont val="Arial"/>
        <family val="2"/>
      </rPr>
      <t>color gris plata claro</t>
    </r>
    <r>
      <rPr>
        <sz val="9"/>
        <rFont val="Arial"/>
        <family val="2"/>
      </rPr>
      <t xml:space="preserve">,  material, mano de obra, herramienta y/o equipo y todo lo necesario para su correcta colocacion. </t>
    </r>
    <r>
      <rPr>
        <b/>
        <sz val="9"/>
        <rFont val="Arial"/>
        <family val="2"/>
      </rPr>
      <t>1.00x.50M</t>
    </r>
  </si>
  <si>
    <r>
      <t xml:space="preserve">Suministro e instalacion de proteccion </t>
    </r>
    <r>
      <rPr>
        <b/>
        <sz val="9"/>
        <rFont val="Arial"/>
        <family val="2"/>
      </rPr>
      <t>para aire acondicionado tipo minisplit en azotea</t>
    </r>
    <r>
      <rPr>
        <sz val="9"/>
        <rFont val="Arial"/>
        <family val="2"/>
      </rPr>
      <t xml:space="preserve">  en herreria, anclado a losa de azotera con ancla de angulo de 1", porta candado y candado, incluye: romper, anclaje, resane, fondo anticorrosivo color gris, y pintura esmalte a dos manos </t>
    </r>
    <r>
      <rPr>
        <b/>
        <sz val="9"/>
        <rFont val="Arial"/>
        <family val="2"/>
      </rPr>
      <t>color gris plata claro</t>
    </r>
    <r>
      <rPr>
        <sz val="9"/>
        <rFont val="Arial"/>
        <family val="2"/>
      </rPr>
      <t xml:space="preserve">,  material, mano de obra, herramienta y/o equipo y todo lo necesario para su correcta colocacion.  medida </t>
    </r>
    <r>
      <rPr>
        <b/>
        <sz val="9"/>
        <rFont val="Arial"/>
        <family val="2"/>
      </rPr>
      <t>1.00x1.00 M</t>
    </r>
  </si>
  <si>
    <r>
      <t xml:space="preserve">Suministro e instalacion de proteccion </t>
    </r>
    <r>
      <rPr>
        <b/>
        <sz val="9"/>
        <rFont val="Arial"/>
        <family val="2"/>
      </rPr>
      <t>para aire acondicionado tipo minisplit en azotea</t>
    </r>
    <r>
      <rPr>
        <sz val="9"/>
        <rFont val="Arial"/>
        <family val="2"/>
      </rPr>
      <t xml:space="preserve">  en herreria, anclado a losa de azotera con ancla de angulo de 1", porta candado y candado, incluye: romper, anclaje, resane, fondo anticorrosivo color gris y pintura esmalte a dos manos</t>
    </r>
    <r>
      <rPr>
        <b/>
        <sz val="9"/>
        <rFont val="Arial"/>
        <family val="2"/>
      </rPr>
      <t xml:space="preserve"> color gris plata claro</t>
    </r>
    <r>
      <rPr>
        <sz val="9"/>
        <rFont val="Arial"/>
        <family val="2"/>
      </rPr>
      <t xml:space="preserve">,  material, mano de obra, herramienta y/o equipo y todo lo necesario para su correcta colocacion. medida </t>
    </r>
    <r>
      <rPr>
        <b/>
        <sz val="9"/>
        <rFont val="Arial"/>
        <family val="2"/>
      </rPr>
      <t>1.20x0.60 M</t>
    </r>
  </si>
  <si>
    <r>
      <t xml:space="preserve">Suministro e </t>
    </r>
    <r>
      <rPr>
        <b/>
        <sz val="9"/>
        <rFont val="Arial"/>
        <family val="2"/>
      </rPr>
      <t xml:space="preserve">instalacion de pasamanos Acero inoxidable en  rampa acceso </t>
    </r>
    <r>
      <rPr>
        <sz val="9"/>
        <rFont val="Arial"/>
        <family val="2"/>
      </rPr>
      <t>en dos lineas de 90 cms. de altura y 75 cms. de altura para discapacitados en rampas exteriores, a base de acero inoxidable redondo de 2", fijado con placa base 10x10 cms. incluye: fijacion, anclaje, resane, fondo anticorrosivo, material, mano de obra, herramienta y/o equipo y todo lo necesario para su correcta colocacion.</t>
    </r>
  </si>
  <si>
    <r>
      <t xml:space="preserve">Suministro e instalacion de </t>
    </r>
    <r>
      <rPr>
        <b/>
        <sz val="9"/>
        <rFont val="Arial"/>
        <family val="2"/>
      </rPr>
      <t xml:space="preserve">puerta peatonal a base de  perfil tubular rigido 21/2"ø </t>
    </r>
    <r>
      <rPr>
        <sz val="9"/>
        <rFont val="Arial"/>
        <family val="2"/>
      </rPr>
      <t xml:space="preserve">redondo cedula 30 con una altura de total 2.40 mts.,con solera inferior  H= 0.30 y superior H=2.00 de 5"x1/4"  y separacion de poste a cada 13 cms,  incluye: postes, tope de seguridad, 5 bisagras de refuerzo cerrojo, chapa de seguridad de embutir con picaporte, resane, fondo anticorrosivo color gris, acabado pintura </t>
    </r>
    <r>
      <rPr>
        <b/>
        <sz val="9"/>
        <rFont val="Arial"/>
        <family val="2"/>
      </rPr>
      <t>esmalte color gris plata</t>
    </r>
    <r>
      <rPr>
        <sz val="9"/>
        <rFont val="Arial"/>
        <family val="2"/>
      </rPr>
      <t xml:space="preserve"> a dos manos, materiales, mano de obra, herramienta y todo lo necesario para su ejecucion. (1.00 x 2.40 M pieza)</t>
    </r>
  </si>
  <si>
    <r>
      <t xml:space="preserve">Suministro e instalación de </t>
    </r>
    <r>
      <rPr>
        <b/>
        <sz val="9"/>
        <rFont val="Arial"/>
        <family val="2"/>
      </rPr>
      <t>puerta de malla ciclónica</t>
    </r>
    <r>
      <rPr>
        <sz val="9"/>
        <rFont val="Arial"/>
        <family val="2"/>
      </rPr>
      <t>, de 1.00x2.10 mts. de altura, marco tubular, pasador con candado, incluye: fijación, material, mano de obra, herramienta y/o equipo y todo lo necesario para su correcta colocación.</t>
    </r>
  </si>
  <si>
    <r>
      <t xml:space="preserve">Suministro e instalación de </t>
    </r>
    <r>
      <rPr>
        <b/>
        <sz val="9"/>
        <rFont val="Arial"/>
        <family val="2"/>
      </rPr>
      <t xml:space="preserve">cerca perimetral a base de malla ciclónica </t>
    </r>
    <r>
      <rPr>
        <sz val="9"/>
        <rFont val="Arial"/>
        <family val="2"/>
      </rPr>
      <t>con una altura de 2.00 mts., puerta de acceso peatonal y vehicular, pasadores con candado, posteria anclada a bases de concreto, espadas y tres líneas de alambre de púas, incluye: material, mano de obra, herramienta y/o equipo y todo lo necesario para su correcta colocación.</t>
    </r>
  </si>
  <si>
    <r>
      <rPr>
        <sz val="9"/>
        <color indexed="8"/>
        <rFont val="Arial"/>
        <family val="2"/>
      </rPr>
      <t>Suministro e instalación d</t>
    </r>
    <r>
      <rPr>
        <b/>
        <sz val="9"/>
        <color indexed="8"/>
        <rFont val="Arial"/>
        <family val="2"/>
      </rPr>
      <t xml:space="preserve">e escalera marinera </t>
    </r>
    <r>
      <rPr>
        <sz val="9"/>
        <color indexed="8"/>
        <rFont val="Arial"/>
        <family val="2"/>
      </rPr>
      <t xml:space="preserve">en herrería, anclado a muro y losa de azotea, de 55 cms. de ancho y altura total variable, con tubular cuadrado de 1"ø cedula 40  y peldaños a cada 25 cm y los anclajes a muro a cada 90 cm y 30 cm, con separacion de muro de 25cms , incluye: anclaje en base, fondo anticorrosivo color gris, y pintura </t>
    </r>
    <r>
      <rPr>
        <b/>
        <sz val="9"/>
        <color indexed="8"/>
        <rFont val="Arial"/>
        <family val="2"/>
      </rPr>
      <t>esmalte</t>
    </r>
    <r>
      <rPr>
        <sz val="9"/>
        <color indexed="8"/>
        <rFont val="Arial"/>
        <family val="2"/>
      </rPr>
      <t xml:space="preserve"> a dos manos </t>
    </r>
    <r>
      <rPr>
        <b/>
        <sz val="9"/>
        <color indexed="8"/>
        <rFont val="Arial"/>
        <family val="2"/>
      </rPr>
      <t>color gris plata</t>
    </r>
    <r>
      <rPr>
        <sz val="9"/>
        <color indexed="8"/>
        <rFont val="Arial"/>
        <family val="2"/>
      </rPr>
      <t>, material, mano de obra, herramienta y/o equipo y todo lo necesario para su correcta colocación.</t>
    </r>
  </si>
  <si>
    <r>
      <t xml:space="preserve">Suministro e instalación de </t>
    </r>
    <r>
      <rPr>
        <b/>
        <sz val="9"/>
        <rFont val="Arial"/>
        <family val="2"/>
      </rPr>
      <t>señalizacion</t>
    </r>
    <r>
      <rPr>
        <sz val="9"/>
        <rFont val="Arial"/>
        <family val="2"/>
      </rPr>
      <t xml:space="preserve"> en herrería, anclado a terreno natural con muertos de concreto, con lamina lisa de 60x60 cms. para rotular, bastidor y piernas con tubular cuadrado de 1 1/2" altura superior a 1.20 mts., incluye: anclaje en base, fondo anticorrosivo color gris, material, mano de obra, herramienta y/o equipo y todo lo necesario para su correcta colocación.</t>
    </r>
  </si>
  <si>
    <r>
      <t xml:space="preserve">Suministro y aplicación de pintura en </t>
    </r>
    <r>
      <rPr>
        <b/>
        <sz val="9"/>
        <rFont val="Arial"/>
        <family val="2"/>
      </rPr>
      <t xml:space="preserve">plafón interior, vinilica lavable </t>
    </r>
    <r>
      <rPr>
        <sz val="9"/>
        <rFont val="Arial"/>
        <family val="2"/>
      </rPr>
      <t>de buena calidad marca berel tipo berelex o similar color BLANCO, a dos manos, incluye: descarapelado, resanes, sellador, material, mano de obra, herramienta y/o equipo y todo lo necesario para su correcta aplicación.</t>
    </r>
  </si>
  <si>
    <r>
      <t xml:space="preserve">Suministro y aplicación de pintura en </t>
    </r>
    <r>
      <rPr>
        <b/>
        <sz val="9"/>
        <rFont val="Arial"/>
        <family val="2"/>
      </rPr>
      <t xml:space="preserve">plafón volado exterior, vinilica lavable </t>
    </r>
    <r>
      <rPr>
        <sz val="9"/>
        <rFont val="Arial"/>
        <family val="2"/>
      </rPr>
      <t>de buena calidad marca berel tipo berelex o similar color BLANCO, a dos manos, incluye: descarapelado, resanes, sellador, material, mano de obra, herramienta y/o equipo y todo lo necesario para su correcta aplicación.</t>
    </r>
  </si>
  <si>
    <r>
      <t>Suministro y aplicación de pintura en</t>
    </r>
    <r>
      <rPr>
        <b/>
        <sz val="9"/>
        <rFont val="Arial"/>
        <family val="2"/>
      </rPr>
      <t xml:space="preserve"> muro exterior esmalte</t>
    </r>
    <r>
      <rPr>
        <sz val="9"/>
        <rFont val="Arial"/>
        <family val="2"/>
      </rPr>
      <t xml:space="preserve"> de buena calidad marca berel tipo berelex o similar color AZUL MARINO, (AZUL OBSCURO) a dos manos, incluye: descarapelado, resanes, sellador, material, mano de obra, herramienta y/o equipo y todo lo necesario para su correcta aplicación.</t>
    </r>
  </si>
  <si>
    <r>
      <t xml:space="preserve">Suministro y aplicación de </t>
    </r>
    <r>
      <rPr>
        <b/>
        <sz val="9"/>
        <rFont val="Arial"/>
        <family val="2"/>
      </rPr>
      <t>pintura esmalte en muros interiores</t>
    </r>
    <r>
      <rPr>
        <sz val="9"/>
        <rFont val="Arial"/>
        <family val="2"/>
      </rPr>
      <t xml:space="preserve"> de piso hasta una altura de h=1.00 mts.de buena calidad marca berel o similar color BLANCO, a dos manos, incluye: descarapelado, resanes, sellador, material, mano de obra, herramienta y/o equipo y todo lo necesario para su correcta aplicación.</t>
    </r>
  </si>
  <si>
    <r>
      <t xml:space="preserve">Suministro y aplicación de </t>
    </r>
    <r>
      <rPr>
        <b/>
        <sz val="9"/>
        <rFont val="Arial"/>
        <family val="2"/>
      </rPr>
      <t>pintura esmalte en muros exteriores</t>
    </r>
    <r>
      <rPr>
        <sz val="9"/>
        <rFont val="Arial"/>
        <family val="2"/>
      </rPr>
      <t xml:space="preserve"> de piso hasta una altura de h=1.00 mts.,  de buena calidad marca berel o similar color ALMENDRA REBAJADO, a dos manos, incluye: descarapelado, resanes, sellador, material, mano de obra, herramienta y/o equipo y todo lo necesario para su aplicación.</t>
    </r>
  </si>
  <si>
    <r>
      <t xml:space="preserve">Suministro y aplicación de pintura en </t>
    </r>
    <r>
      <rPr>
        <b/>
        <sz val="9"/>
        <rFont val="Arial"/>
        <family val="2"/>
      </rPr>
      <t xml:space="preserve">guarniciones, epoxica </t>
    </r>
    <r>
      <rPr>
        <sz val="9"/>
        <rFont val="Arial"/>
        <family val="2"/>
      </rPr>
      <t xml:space="preserve">de buena calidad marca comex, berel o similar color </t>
    </r>
    <r>
      <rPr>
        <b/>
        <sz val="9"/>
        <rFont val="Arial"/>
        <family val="2"/>
      </rPr>
      <t>AMARILLO TRAFICO</t>
    </r>
    <r>
      <rPr>
        <sz val="9"/>
        <rFont val="Arial"/>
        <family val="2"/>
      </rPr>
      <t>, dos manos, incluye: Sellador termoteck o similar, descarapelado, material, mano de obra, herramienta y/o equipo y todo lo necesario para su correcta colocacion.</t>
    </r>
  </si>
  <si>
    <r>
      <t xml:space="preserve">Suministro y aplicación de pintura en </t>
    </r>
    <r>
      <rPr>
        <b/>
        <sz val="9"/>
        <rFont val="Arial"/>
        <family val="2"/>
      </rPr>
      <t xml:space="preserve">guarniciones, ESPACIO DISCAPACITADOS, epoxica </t>
    </r>
    <r>
      <rPr>
        <sz val="9"/>
        <rFont val="Arial"/>
        <family val="2"/>
      </rPr>
      <t xml:space="preserve">de buena calidad marca comex, berel o similar color </t>
    </r>
    <r>
      <rPr>
        <b/>
        <sz val="9"/>
        <rFont val="Arial"/>
        <family val="2"/>
      </rPr>
      <t>AZUL REY</t>
    </r>
    <r>
      <rPr>
        <sz val="9"/>
        <rFont val="Arial"/>
        <family val="2"/>
      </rPr>
      <t>, dos manos, incluye: Sellador termoteck o similar, descarapelado, material, mano de obra, herramienta y/o equipo y todo lo necesario para su correcta colocacion.</t>
    </r>
  </si>
  <si>
    <r>
      <t xml:space="preserve">Suministro y aplicación de </t>
    </r>
    <r>
      <rPr>
        <b/>
        <sz val="9"/>
        <rFont val="Arial"/>
        <family val="2"/>
      </rPr>
      <t>pintura en protecciones de herreria</t>
    </r>
    <r>
      <rPr>
        <sz val="9"/>
        <rFont val="Arial"/>
        <family val="2"/>
      </rPr>
      <t>, esmalte de buena calidad marca comex, berel o similar, color</t>
    </r>
    <r>
      <rPr>
        <b/>
        <sz val="9"/>
        <rFont val="Arial"/>
        <family val="2"/>
      </rPr>
      <t xml:space="preserve"> gris plata claro</t>
    </r>
    <r>
      <rPr>
        <sz val="9"/>
        <rFont val="Arial"/>
        <family val="2"/>
      </rPr>
      <t xml:space="preserve"> dos manos,  incluye: descarapelado, material, mano de obra, herramienta y/o equipo y todo lo necesario para su correcta colocacion.</t>
    </r>
  </si>
  <si>
    <r>
      <t xml:space="preserve">Suministro y aplicación de </t>
    </r>
    <r>
      <rPr>
        <b/>
        <sz val="9"/>
        <rFont val="Arial"/>
        <family val="2"/>
      </rPr>
      <t>pintura en protecciones de aire acondicionado en herrería</t>
    </r>
    <r>
      <rPr>
        <sz val="9"/>
        <rFont val="Arial"/>
        <family val="2"/>
      </rPr>
      <t>, esmalte de buena calidad marca berel o similar, color ALMENDRA REBAJADO, dos manos,  incluye: descarapelado, material, mano de obra, herramienta y/o equipo y todo lo necesario para su correcta aplicación.</t>
    </r>
  </si>
  <si>
    <r>
      <t xml:space="preserve">Suministro y aplicación de </t>
    </r>
    <r>
      <rPr>
        <b/>
        <sz val="9"/>
        <rFont val="Arial"/>
        <family val="2"/>
      </rPr>
      <t>pintura en marcos metálicos</t>
    </r>
    <r>
      <rPr>
        <sz val="9"/>
        <rFont val="Arial"/>
        <family val="2"/>
      </rPr>
      <t xml:space="preserve"> de puerta, esmalte de buena calidad marcaberel o similar, color ALMENDRA REBAJADO, dos manos,  incluye: descarapelado, material, mano de obra, herramienta y/o equipo y todo lo necesario para su correcta aplicación.</t>
    </r>
  </si>
  <si>
    <r>
      <t xml:space="preserve">Suministro y aplicación de </t>
    </r>
    <r>
      <rPr>
        <b/>
        <sz val="9"/>
        <rFont val="Arial"/>
        <family val="2"/>
      </rPr>
      <t>pintura en area para extintor</t>
    </r>
    <r>
      <rPr>
        <sz val="9"/>
        <rFont val="Arial"/>
        <family val="2"/>
      </rPr>
      <t xml:space="preserve"> en forma de circulo, con un diametro total de 30 cms., a base de pintura esmalte, de buena calidad marca comex, berel o similar color</t>
    </r>
    <r>
      <rPr>
        <b/>
        <sz val="9"/>
        <rFont val="Arial"/>
        <family val="2"/>
      </rPr>
      <t xml:space="preserve"> ROJO FUEGO</t>
    </r>
    <r>
      <rPr>
        <sz val="9"/>
        <rFont val="Arial"/>
        <family val="2"/>
      </rPr>
      <t>, dos manos, incluye: descarapelado, material, mano de obra, herramienta y/o equipo y todo lo necesario para su correcta colocacion.</t>
    </r>
  </si>
  <si>
    <r>
      <t xml:space="preserve">Suministro y aplicación de </t>
    </r>
    <r>
      <rPr>
        <b/>
        <sz val="9"/>
        <rFont val="Arial"/>
        <family val="2"/>
      </rPr>
      <t>pintura en escalera marinera</t>
    </r>
    <r>
      <rPr>
        <sz val="9"/>
        <rFont val="Arial"/>
        <family val="2"/>
      </rPr>
      <t>, esmalte de buena calidad marca berel o similar, color BLANCO, dos manos,  incluye: descarapelado, material, mano de obra, herramienta y/o equipo y todo lo necesario para su correcta aplicación.</t>
    </r>
  </si>
  <si>
    <r>
      <t xml:space="preserve">Rotulacion de </t>
    </r>
    <r>
      <rPr>
        <b/>
        <sz val="9"/>
        <rFont val="Arial"/>
        <family val="2"/>
      </rPr>
      <t>letrero de cisterna</t>
    </r>
    <r>
      <rPr>
        <sz val="9"/>
        <rFont val="Arial"/>
        <family val="2"/>
      </rPr>
      <t xml:space="preserve"> en area exterior, a base de pintura epoxica, de buena calidad marca comex, berel o similar COLOR NEGRO sobre fondo ROJO, incluye: descarapelado, material, mano de obra, herramienta y/o equipo y todo lo necesario para su correcta colocacion.</t>
    </r>
  </si>
  <si>
    <r>
      <t xml:space="preserve">Rotulación de </t>
    </r>
    <r>
      <rPr>
        <b/>
        <sz val="9"/>
        <rFont val="Arial"/>
        <family val="2"/>
      </rPr>
      <t>logotipo servicios de salud de Sinaloa</t>
    </r>
    <r>
      <rPr>
        <sz val="9"/>
        <rFont val="Arial"/>
        <family val="2"/>
      </rPr>
      <t>, incluye material, mano de obra, herramienta y todo lo necesario para su correcta ejecución.</t>
    </r>
  </si>
  <si>
    <r>
      <t xml:space="preserve">Rotulacion de </t>
    </r>
    <r>
      <rPr>
        <b/>
        <sz val="9"/>
        <rFont val="Arial"/>
        <family val="2"/>
      </rPr>
      <t>logotipo Federal "SECRETARIA DE SALUD"</t>
    </r>
    <r>
      <rPr>
        <sz val="9"/>
        <rFont val="Arial"/>
        <family val="2"/>
      </rPr>
      <t>, incluye material, mano de obra, herramienta y todo lo necesario para su correcta ejecucion. (90x60cms)</t>
    </r>
  </si>
  <si>
    <r>
      <t>Suministro y rotulacion de</t>
    </r>
    <r>
      <rPr>
        <b/>
        <sz val="9"/>
        <rFont val="Arial"/>
        <family val="2"/>
      </rPr>
      <t xml:space="preserve"> letrero  "SEGURO POPULAR"</t>
    </r>
    <r>
      <rPr>
        <sz val="9"/>
        <rFont val="Arial"/>
        <family val="2"/>
      </rPr>
      <t>, incluye material, heramienta, mano de obra y todo lo necesario para su correcta aplicación</t>
    </r>
  </si>
  <si>
    <r>
      <t>Suministro y rotulacion de</t>
    </r>
    <r>
      <rPr>
        <b/>
        <sz val="9"/>
        <rFont val="Arial"/>
        <family val="2"/>
      </rPr>
      <t xml:space="preserve"> letrero  "PROSPERA"</t>
    </r>
    <r>
      <rPr>
        <sz val="9"/>
        <rFont val="Arial"/>
        <family val="2"/>
      </rPr>
      <t>, incluye material, heramienta, mano de obra y todo lo necesario para su correcta aplicación</t>
    </r>
  </si>
  <si>
    <r>
      <t>Suministro y rotulacion de</t>
    </r>
    <r>
      <rPr>
        <b/>
        <sz val="9"/>
        <rFont val="Arial"/>
        <family val="2"/>
      </rPr>
      <t xml:space="preserve"> letrero  "SIN HAMBRE"</t>
    </r>
    <r>
      <rPr>
        <sz val="9"/>
        <rFont val="Arial"/>
        <family val="2"/>
      </rPr>
      <t>, incluye material, heramienta, mano de obra y todo lo necesario para su correcta aplicación</t>
    </r>
  </si>
  <si>
    <r>
      <t xml:space="preserve">Rotulación de </t>
    </r>
    <r>
      <rPr>
        <b/>
        <sz val="9"/>
        <rFont val="Arial"/>
        <family val="2"/>
      </rPr>
      <t xml:space="preserve">logotipo RPBI </t>
    </r>
    <r>
      <rPr>
        <sz val="9"/>
        <rFont val="Arial"/>
        <family val="2"/>
      </rPr>
      <t>(desechos tóxicos) en tapa metálica de registro, a base de pintura epoxica, de buena calidad marca comex, berel o similar COLOR NEGRO sobre fondo ROJO, incluye: descarapelado, material, mano de obra, herramienta y/o equipo y todo lo necesario para su correcta colocación.</t>
    </r>
  </si>
  <si>
    <r>
      <t xml:space="preserve">Rotulacion de </t>
    </r>
    <r>
      <rPr>
        <b/>
        <sz val="9"/>
        <rFont val="Arial"/>
        <family val="2"/>
      </rPr>
      <t>logotipo de discapacitados</t>
    </r>
    <r>
      <rPr>
        <sz val="9"/>
        <rFont val="Arial"/>
        <family val="2"/>
      </rPr>
      <t xml:space="preserve"> 1.00x1.00 mts. en rampa de acceso, a base de pintura epoxica, de buena calidad marca comex, berel o similar COLOR BLANCO sobre fondo AZUL, incluye: descarapelado, material, mano de obra, herramienta y/o equipo y todo lo necesario para su correcta colocacion.</t>
    </r>
  </si>
  <si>
    <r>
      <t xml:space="preserve">Pintado de </t>
    </r>
    <r>
      <rPr>
        <b/>
        <sz val="9"/>
        <rFont val="Arial"/>
        <family val="2"/>
      </rPr>
      <t>area para centro de reunion</t>
    </r>
    <r>
      <rPr>
        <sz val="9"/>
        <rFont val="Arial"/>
        <family val="2"/>
      </rPr>
      <t>, 1.20x1.20 a base de pintura epoxica color verde bandera y letras y flechas en blanco, incluye mano de obra, material, herramienta y todo lo necesario para su correcta realizacion.</t>
    </r>
  </si>
  <si>
    <r>
      <t xml:space="preserve">Suministro y colocación de </t>
    </r>
    <r>
      <rPr>
        <b/>
        <sz val="9"/>
        <rFont val="Arial"/>
        <family val="2"/>
      </rPr>
      <t xml:space="preserve">letrero "CENTRO DE SALUD" </t>
    </r>
    <r>
      <rPr>
        <sz val="9"/>
        <rFont val="Arial"/>
        <family val="2"/>
      </rPr>
      <t>en letras de 50 cm de altura y un espesor de 8 cm en aluminio jaspe cepillado para exterior, incluye material, mano de obra, herramienta y todo lo necesario para su correcta ejecución.</t>
    </r>
  </si>
  <si>
    <r>
      <t xml:space="preserve">Suministro y colocación de </t>
    </r>
    <r>
      <rPr>
        <b/>
        <sz val="9"/>
        <rFont val="Arial"/>
        <family val="2"/>
      </rPr>
      <t xml:space="preserve">letrero "CENTRO DE SALUD" </t>
    </r>
    <r>
      <rPr>
        <sz val="9"/>
        <rFont val="Arial"/>
        <family val="2"/>
      </rPr>
      <t>en letras de 50 cm de altura y un espesor de 8 cm en aluminio jaspe cepillado para exterior con iluminación, incluye material, mano de obra, herramienta y todo lo necesario para su correcta ejecución.</t>
    </r>
  </si>
  <si>
    <r>
      <t xml:space="preserve">Suministro y colocación de </t>
    </r>
    <r>
      <rPr>
        <b/>
        <sz val="9"/>
        <rFont val="Arial"/>
        <family val="2"/>
      </rPr>
      <t xml:space="preserve">letrero "NOMBRE" </t>
    </r>
    <r>
      <rPr>
        <sz val="9"/>
        <rFont val="Arial"/>
        <family val="2"/>
      </rPr>
      <t>en letras de 50 cm de altura y un espesor de 4 cm en aluminio jaspe cepillado para exterior, incluye material, mano de obra, herramienta y todo lo necesario para su correcta ejecución.</t>
    </r>
  </si>
  <si>
    <r>
      <t xml:space="preserve">Suministro y colocación de </t>
    </r>
    <r>
      <rPr>
        <b/>
        <sz val="9"/>
        <rFont val="Arial"/>
        <family val="2"/>
      </rPr>
      <t xml:space="preserve">letrero "NOMBRE" </t>
    </r>
    <r>
      <rPr>
        <sz val="9"/>
        <rFont val="Arial"/>
        <family val="2"/>
      </rPr>
      <t>en letras de 50 cm de altura y un espesor de 4 cm en aluminio jaspe cepillado para exterior con iluminación, incluye material, mano de obra, herramienta y todo lo necesario para su correcta ejecución.</t>
    </r>
  </si>
  <si>
    <r>
      <t xml:space="preserve">Suministro y colocación de </t>
    </r>
    <r>
      <rPr>
        <b/>
        <sz val="9"/>
        <rFont val="Arial"/>
        <family val="2"/>
      </rPr>
      <t xml:space="preserve">logotipo "SERVICIOS DE SALUD" </t>
    </r>
    <r>
      <rPr>
        <sz val="9"/>
        <rFont val="Arial"/>
        <family val="2"/>
      </rPr>
      <t>en aluminio jaspe y brillante con medidas de 1.5x1.5 m  para exterior, incluye material, mano de obra, herramienta y todo lo necesario para su ejecución.</t>
    </r>
  </si>
  <si>
    <r>
      <t xml:space="preserve">Suministro y colocación de </t>
    </r>
    <r>
      <rPr>
        <b/>
        <sz val="9"/>
        <rFont val="Arial"/>
        <family val="2"/>
      </rPr>
      <t xml:space="preserve">logotipo "SERVICIOS DE SALUD" </t>
    </r>
    <r>
      <rPr>
        <sz val="9"/>
        <rFont val="Arial"/>
        <family val="2"/>
      </rPr>
      <t>en aluminio jaspe y brillante con medidas de 1.5x1.5 m  para exterior con iluminación, incluye material, mano de obra, herramienta y todo lo necesario para su correcta ejecución.</t>
    </r>
  </si>
  <si>
    <r>
      <t xml:space="preserve">Suministro y colocacion de </t>
    </r>
    <r>
      <rPr>
        <b/>
        <sz val="9"/>
        <rFont val="Arial"/>
        <family val="2"/>
      </rPr>
      <t>cesped artificial sintetico, altura media en jardin</t>
    </r>
    <r>
      <rPr>
        <sz val="9"/>
        <rFont val="Arial"/>
        <family val="2"/>
      </rPr>
      <t>, preparacion de area, tendido de capa de tierra, nivelado, incluye: mano de obra, material, mano de obra, herramienta y/o equipo y todo lo necesario para su correcta ejecucion. (incluye recortes)</t>
    </r>
  </si>
  <si>
    <r>
      <t xml:space="preserve">Suministro y colocación de </t>
    </r>
    <r>
      <rPr>
        <b/>
        <sz val="9"/>
        <rFont val="Arial"/>
        <family val="2"/>
      </rPr>
      <t>césped tipo san Agustín</t>
    </r>
    <r>
      <rPr>
        <sz val="9"/>
        <rFont val="Arial"/>
        <family val="2"/>
      </rPr>
      <t xml:space="preserve"> en jardín exterior junto a estacionamiento, preparación de área, tendido de capa de tierra muerta y regado diario durante el transcurso de la obra, incluye: mano de obra, material, mano de obra, herramienta y/o equipo y todo lo necesario para su correcta ejecución.</t>
    </r>
  </si>
  <si>
    <r>
      <t xml:space="preserve">Suministro y colocacion de </t>
    </r>
    <r>
      <rPr>
        <b/>
        <sz val="9"/>
        <rFont val="Arial"/>
        <family val="2"/>
      </rPr>
      <t>palma areca</t>
    </r>
    <r>
      <rPr>
        <sz val="9"/>
        <rFont val="Arial"/>
        <family val="2"/>
      </rPr>
      <t xml:space="preserve"> en jardin, incluye: material, mano de obra, herramienta y todo lo necesario para su correcta ejecucion.</t>
    </r>
  </si>
  <si>
    <r>
      <t xml:space="preserve">Suministro y colocacion de </t>
    </r>
    <r>
      <rPr>
        <b/>
        <sz val="9"/>
        <rFont val="Arial"/>
        <family val="2"/>
      </rPr>
      <t>plantas de ornato de variedad</t>
    </r>
    <r>
      <rPr>
        <sz val="9"/>
        <rFont val="Arial"/>
        <family val="2"/>
      </rPr>
      <t>, incluye: material, mano de obra, herramienta y todo lo necesario para su correcta colocacion. Para jardinera acceso (rampa) y en jardin central</t>
    </r>
  </si>
  <si>
    <r>
      <t xml:space="preserve">Suministro y colocacion de </t>
    </r>
    <r>
      <rPr>
        <b/>
        <sz val="9"/>
        <rFont val="Arial"/>
        <family val="2"/>
      </rPr>
      <t>piedra tipo laja decorativa color blanco en jardinera acceso</t>
    </r>
    <r>
      <rPr>
        <sz val="9"/>
        <rFont val="Arial"/>
        <family val="2"/>
      </rPr>
      <t>, incluye: material, mano de obra, herramienta y todo lo necesario para su correcta colocacion. 22.5kg por saco</t>
    </r>
  </si>
  <si>
    <r>
      <t>Suministro y colocacion de piedra tipo</t>
    </r>
    <r>
      <rPr>
        <b/>
        <sz val="9"/>
        <rFont val="Arial"/>
        <family val="2"/>
      </rPr>
      <t xml:space="preserve"> laja decorativa color  blanca  </t>
    </r>
    <r>
      <rPr>
        <sz val="9"/>
        <rFont val="Arial"/>
        <family val="2"/>
      </rPr>
      <t>en jardin, como cintilla decorativa de 25cms ancho, incluye: material, mano de obra, herramienta y todo lo necesario para su correcta colocacion.  22.5kg por saco</t>
    </r>
  </si>
  <si>
    <r>
      <t>Suministro y colocacion de piedra tipo</t>
    </r>
    <r>
      <rPr>
        <b/>
        <sz val="9"/>
        <rFont val="Arial"/>
        <family val="2"/>
      </rPr>
      <t xml:space="preserve"> laja decorativa color  roja </t>
    </r>
    <r>
      <rPr>
        <sz val="9"/>
        <rFont val="Arial"/>
        <family val="2"/>
      </rPr>
      <t>en jardin, como cintilla decorativa de 25cms ancho, incluye: material, mano de obra, herramienta y todo lo necesario para su correcta colocacion.  22.5kg por saco</t>
    </r>
  </si>
  <si>
    <r>
      <t>Suministro y colocacion de piedra tipo</t>
    </r>
    <r>
      <rPr>
        <b/>
        <sz val="9"/>
        <rFont val="Arial"/>
        <family val="2"/>
      </rPr>
      <t xml:space="preserve"> laja decorativa color  café tabaco </t>
    </r>
    <r>
      <rPr>
        <sz val="9"/>
        <rFont val="Arial"/>
        <family val="2"/>
      </rPr>
      <t>en jardin, como cintilla decorativa de 25cms ancho, incluye: material, mano de obra, herramienta y todo lo necesario para su correcta colocacion.  22.5kg por saco</t>
    </r>
  </si>
  <si>
    <r>
      <t xml:space="preserve">Suministro y colocacion de </t>
    </r>
    <r>
      <rPr>
        <b/>
        <sz val="9"/>
        <rFont val="Arial"/>
        <family val="2"/>
      </rPr>
      <t xml:space="preserve">macetas de fibra de vidrio </t>
    </r>
    <r>
      <rPr>
        <sz val="9"/>
        <rFont val="Arial"/>
        <family val="2"/>
      </rPr>
      <t xml:space="preserve">de 0.45 cms de diametro, con plantas de </t>
    </r>
    <r>
      <rPr>
        <b/>
        <sz val="9"/>
        <rFont val="Arial"/>
        <family val="2"/>
      </rPr>
      <t>sombra</t>
    </r>
    <r>
      <rPr>
        <sz val="9"/>
        <rFont val="Arial"/>
        <family val="2"/>
      </rPr>
      <t>, incluye: mano de obra, material, herramienta y todo lo necesario para su correcta colocacion.</t>
    </r>
  </si>
  <si>
    <r>
      <t xml:space="preserve">Suministro y colocacion de </t>
    </r>
    <r>
      <rPr>
        <b/>
        <sz val="9"/>
        <rFont val="Arial"/>
        <family val="2"/>
      </rPr>
      <t xml:space="preserve">macetas de fibra de vidrio </t>
    </r>
    <r>
      <rPr>
        <sz val="9"/>
        <rFont val="Arial"/>
        <family val="2"/>
      </rPr>
      <t xml:space="preserve">de 0.45 cms de diametro, con plantas de </t>
    </r>
    <r>
      <rPr>
        <b/>
        <sz val="9"/>
        <rFont val="Arial"/>
        <family val="2"/>
      </rPr>
      <t>sol</t>
    </r>
    <r>
      <rPr>
        <sz val="9"/>
        <rFont val="Arial"/>
        <family val="2"/>
      </rPr>
      <t>, incluye: mano de obra, material, herramienta y todo lo necesario para su correcta colocacion.</t>
    </r>
  </si>
  <si>
    <r>
      <t xml:space="preserve"> Suministro e instalacion de </t>
    </r>
    <r>
      <rPr>
        <b/>
        <sz val="9"/>
        <rFont val="Arial"/>
        <family val="2"/>
      </rPr>
      <t>mamparas para baños de pacientes Mujeres</t>
    </r>
    <r>
      <rPr>
        <sz val="9"/>
        <rFont val="Arial"/>
        <family val="2"/>
      </rPr>
      <t xml:space="preserve"> terminado Sanilock modelo estandar Reforzado 4300, acabado acero inoxidable, H= 2.10 M, o similar,  incluye:  percha multiple en puertas,  herrajes, flete, instalacion, material, mano de obra, herramienta y todo lo necesario para su correcta instalacion</t>
    </r>
  </si>
  <si>
    <r>
      <t xml:space="preserve"> Suministro e instalacion de </t>
    </r>
    <r>
      <rPr>
        <b/>
        <sz val="9"/>
        <rFont val="Arial"/>
        <family val="2"/>
      </rPr>
      <t>mamparas para baños de pacientes Hombres</t>
    </r>
    <r>
      <rPr>
        <sz val="9"/>
        <rFont val="Arial"/>
        <family val="2"/>
      </rPr>
      <t xml:space="preserve"> terminado Sanilock modelo estandar Reforzado 4300, </t>
    </r>
    <r>
      <rPr>
        <b/>
        <sz val="9"/>
        <rFont val="Arial"/>
        <family val="2"/>
      </rPr>
      <t>acabado acero inoxidable</t>
    </r>
    <r>
      <rPr>
        <sz val="9"/>
        <rFont val="Arial"/>
        <family val="2"/>
      </rPr>
      <t>, H= 2.10 M, o similar,  incluye:  percha multiple en puerta,  herrajes, flete, instalacion, material, mano de obra, herramienta y todo lo necesario para su correcta instalacion</t>
    </r>
  </si>
  <si>
    <r>
      <t xml:space="preserve">Suministro y colocación de </t>
    </r>
    <r>
      <rPr>
        <b/>
        <sz val="9"/>
        <rFont val="Arial"/>
        <family val="2"/>
      </rPr>
      <t>dispensador de jabón liquido, marca  JOFEL</t>
    </r>
    <r>
      <rPr>
        <sz val="9"/>
        <rFont val="Arial"/>
        <family val="2"/>
      </rPr>
      <t>, o similar, incluye: fijación con taquete, mano de obra, herramienta y todo lo necesario para su correcta ejecución.</t>
    </r>
  </si>
  <si>
    <r>
      <t xml:space="preserve">Suministro y colocación de </t>
    </r>
    <r>
      <rPr>
        <b/>
        <sz val="9"/>
        <rFont val="Arial"/>
        <family val="2"/>
      </rPr>
      <t>despachador de toalla interdoblada, (sanitas)  marca  JOFEL</t>
    </r>
    <r>
      <rPr>
        <sz val="9"/>
        <rFont val="Arial"/>
        <family val="2"/>
      </rPr>
      <t xml:space="preserve"> o similar, incluye: fijación con taquete, mano de obra, herramienta y todo lo necesario para su correcta ejecución.</t>
    </r>
  </si>
  <si>
    <r>
      <t xml:space="preserve">Suministro y colocación de </t>
    </r>
    <r>
      <rPr>
        <b/>
        <sz val="9"/>
        <rFont val="Arial"/>
        <family val="2"/>
      </rPr>
      <t>despachador de papel higienico, marca  JOFEL</t>
    </r>
    <r>
      <rPr>
        <sz val="9"/>
        <rFont val="Arial"/>
        <family val="2"/>
      </rPr>
      <t>, incluye: fijación con taquete, mano de obra, herramienta y todo lo necesario para su correcta ejecución.</t>
    </r>
  </si>
  <si>
    <r>
      <t>Suministro y colocacion de</t>
    </r>
    <r>
      <rPr>
        <b/>
        <sz val="9"/>
        <rFont val="Arial"/>
        <family val="2"/>
      </rPr>
      <t xml:space="preserve"> Letrero "CENTRO DE SALUD"</t>
    </r>
    <r>
      <rPr>
        <sz val="9"/>
        <rFont val="Arial"/>
        <family val="2"/>
      </rPr>
      <t xml:space="preserve"> en  letras de Aluminio de 0.30 cms altura y espesor de 4 cms, acabado aluminio jaspe cepillado para exterior </t>
    </r>
    <r>
      <rPr>
        <b/>
        <sz val="9"/>
        <rFont val="Arial"/>
        <family val="2"/>
      </rPr>
      <t>con iluminacion led color blanco</t>
    </r>
    <r>
      <rPr>
        <sz val="9"/>
        <rFont val="Arial"/>
        <family val="2"/>
      </rPr>
      <t>, incluye mano de obra, herramienta, materiales, equipo y todo lo necesario para su colocacion</t>
    </r>
  </si>
  <si>
    <r>
      <t>Suministro y colocacion de</t>
    </r>
    <r>
      <rPr>
        <b/>
        <sz val="9"/>
        <rFont val="Arial"/>
        <family val="2"/>
      </rPr>
      <t xml:space="preserve"> Letrero "NAVOLATO"</t>
    </r>
    <r>
      <rPr>
        <sz val="9"/>
        <rFont val="Arial"/>
        <family val="2"/>
      </rPr>
      <t xml:space="preserve"> en  letras de Aluminio de 0.50 cms altura y espesor de 8 cms, acabado aluminio jaspe cepillado para exterior </t>
    </r>
    <r>
      <rPr>
        <b/>
        <sz val="9"/>
        <rFont val="Arial"/>
        <family val="2"/>
      </rPr>
      <t>con iluminacion led color blanco</t>
    </r>
    <r>
      <rPr>
        <sz val="9"/>
        <rFont val="Arial"/>
        <family val="2"/>
      </rPr>
      <t>, incluye mano de obra, herramienta, materiales, equipo y todo lo necesario para su colocacion</t>
    </r>
  </si>
  <si>
    <r>
      <t>Suministro y colocacion de</t>
    </r>
    <r>
      <rPr>
        <b/>
        <sz val="9"/>
        <rFont val="Arial"/>
        <family val="2"/>
      </rPr>
      <t xml:space="preserve"> Logotipo "SERVICIOS DE SALUD DE SINALOA"</t>
    </r>
    <r>
      <rPr>
        <sz val="9"/>
        <rFont val="Arial"/>
        <family val="2"/>
      </rPr>
      <t xml:space="preserve"> en  Aluminio de 150X150 cms altura y espesor de 8 cms, acabado aluminio jaspe cepillado y aluminio brillante para exterior </t>
    </r>
    <r>
      <rPr>
        <b/>
        <sz val="9"/>
        <rFont val="Arial"/>
        <family val="2"/>
      </rPr>
      <t>con iluminacion led color blanco</t>
    </r>
    <r>
      <rPr>
        <sz val="9"/>
        <rFont val="Arial"/>
        <family val="2"/>
      </rPr>
      <t>, incluye mano de obra, herramienta, materiales, equipo y todo lo necesario para su colocacion</t>
    </r>
  </si>
  <si>
    <r>
      <t>Suministro y colocacion de</t>
    </r>
    <r>
      <rPr>
        <b/>
        <sz val="9"/>
        <rFont val="Arial"/>
        <family val="2"/>
      </rPr>
      <t xml:space="preserve"> Logotipo "ESCUDO DE SINALOA"</t>
    </r>
    <r>
      <rPr>
        <sz val="9"/>
        <rFont val="Arial"/>
        <family val="2"/>
      </rPr>
      <t xml:space="preserve"> en  Aluminio de 150X150 cms altura y espesor de 8 cms, acabado aluminio jaspe cepillado y aluminio brillante para exterior, incluye mano de obra, herramienta, materiales, equipo y todo lo necesario para su colocacion</t>
    </r>
  </si>
  <si>
    <r>
      <t xml:space="preserve">Suministro y </t>
    </r>
    <r>
      <rPr>
        <b/>
        <sz val="9"/>
        <rFont val="Arial"/>
        <family val="2"/>
      </rPr>
      <t>colocación de cortina antibacterial,</t>
    </r>
    <r>
      <rPr>
        <sz val="9"/>
        <rFont val="Arial"/>
        <family val="2"/>
      </rPr>
      <t xml:space="preserve"> tela fabricada en tres capas, una interna de fibras sinteticas con agentes antibacteriales y dos capas exteriores de pelicula de p.v.c. termoplastico, resistente a la flama, a las manchas, antiestatica, deocorizada, durable, antimicrobiano para proteger la tela, medidas ancho 2.50 mts. x alto 2.50 mts., con riel de aluminio 2.50 mts. de longitud, fijo de muro a muro y al centro de claro en el plafon, incluye: malla de 40 cms altura en su parte superior, fijacion, mano de obra, material, herramienta y todo lo necesario para su correcta ejecución</t>
    </r>
  </si>
  <si>
    <r>
      <t xml:space="preserve">Suministro e instalación de </t>
    </r>
    <r>
      <rPr>
        <b/>
        <sz val="9"/>
        <rFont val="Arial"/>
        <family val="2"/>
      </rPr>
      <t xml:space="preserve">persianas enrollable tela plastica translucida lavable color gris claro </t>
    </r>
    <r>
      <rPr>
        <sz val="9"/>
        <rFont val="Arial"/>
        <family val="2"/>
      </rPr>
      <t>mecanismo</t>
    </r>
    <r>
      <rPr>
        <b/>
        <sz val="9"/>
        <rFont val="Arial"/>
        <family val="2"/>
      </rPr>
      <t xml:space="preserve"> </t>
    </r>
    <r>
      <rPr>
        <sz val="9"/>
        <rFont val="Arial"/>
        <family val="2"/>
      </rPr>
      <t>roll easy y contrapeso, incluye: material, mano de obra, herramienta y/o equipo y todo lo necesario para su ejecución.</t>
    </r>
  </si>
  <si>
    <r>
      <t>Suministro y</t>
    </r>
    <r>
      <rPr>
        <b/>
        <sz val="9"/>
        <rFont val="Arial"/>
        <family val="2"/>
      </rPr>
      <t xml:space="preserve"> colocación de 2 barras de apoyo para discapacitados</t>
    </r>
    <r>
      <rPr>
        <sz val="9"/>
        <rFont val="Arial"/>
        <family val="2"/>
      </rPr>
      <t xml:space="preserve">,  con una medida de 0.60 m de largo, de acero inoxidable, incluye: fijacion, mano de obra, material, herramienta y todo lo necesario para su colocación. </t>
    </r>
  </si>
  <si>
    <r>
      <t>Suministro y</t>
    </r>
    <r>
      <rPr>
        <b/>
        <sz val="9"/>
        <rFont val="Arial"/>
        <family val="2"/>
      </rPr>
      <t xml:space="preserve"> colocación de 1 barra de apoyo para discapacitados</t>
    </r>
    <r>
      <rPr>
        <sz val="9"/>
        <rFont val="Arial"/>
        <family val="2"/>
      </rPr>
      <t>,</t>
    </r>
    <r>
      <rPr>
        <b/>
        <sz val="9"/>
        <rFont val="Arial"/>
        <family val="2"/>
      </rPr>
      <t xml:space="preserve"> en mingitorio</t>
    </r>
    <r>
      <rPr>
        <sz val="9"/>
        <rFont val="Arial"/>
        <family val="2"/>
      </rPr>
      <t xml:space="preserve"> con una medida de 0.40 m de largo, de acero inoxidable, incluye: fijacion, mano de obra, material, herramienta y todo lo necesario para su colocación. </t>
    </r>
  </si>
  <si>
    <r>
      <t xml:space="preserve">Suministro y </t>
    </r>
    <r>
      <rPr>
        <b/>
        <sz val="9"/>
        <rFont val="Arial"/>
        <family val="2"/>
      </rPr>
      <t>colocacion de extintor</t>
    </r>
    <r>
      <rPr>
        <sz val="9"/>
        <rFont val="Arial"/>
        <family val="2"/>
      </rPr>
      <t>, 4.5kg, incluye: mano de obra, material, herramienta y todo lo necesario para su correcta colocacion.</t>
    </r>
  </si>
  <si>
    <r>
      <t xml:space="preserve">Suministro y colocación de </t>
    </r>
    <r>
      <rPr>
        <b/>
        <sz val="9"/>
        <rFont val="Arial"/>
        <family val="2"/>
      </rPr>
      <t>compresor</t>
    </r>
    <r>
      <rPr>
        <sz val="9"/>
        <rFont val="Arial"/>
        <family val="2"/>
      </rPr>
      <t xml:space="preserve">, libres de aceite, calidad dental, </t>
    </r>
    <r>
      <rPr>
        <b/>
        <sz val="9"/>
        <rFont val="Arial"/>
        <family val="2"/>
      </rPr>
      <t>1 HP</t>
    </r>
    <r>
      <rPr>
        <sz val="9"/>
        <rFont val="Arial"/>
        <family val="2"/>
      </rPr>
      <t xml:space="preserve">  incluye: material, mano de obra, herramienta y/o equipo y todo lo necesario para su correcta ejecución.</t>
    </r>
  </si>
  <si>
    <r>
      <t>Suministro y colocacion de</t>
    </r>
    <r>
      <rPr>
        <b/>
        <sz val="9"/>
        <rFont val="Arial"/>
        <family val="2"/>
      </rPr>
      <t xml:space="preserve"> letrero tipo calcas </t>
    </r>
    <r>
      <rPr>
        <sz val="9"/>
        <rFont val="Arial"/>
        <family val="2"/>
      </rPr>
      <t xml:space="preserve">transparentes para puerta de acceso, letreros de jale,  empuje, entrada, salida,  logotipo de SSS (servicios de salud de sinaloa) y Escudo del Estado de Sinaloa, incluye: mano de obra, material, herramienta y todo lo necesario para su correcta instalacion. </t>
    </r>
  </si>
  <si>
    <r>
      <rPr>
        <b/>
        <sz val="9"/>
        <rFont val="Arial"/>
        <family val="2"/>
      </rPr>
      <t>Excavación por medios mecanicos</t>
    </r>
    <r>
      <rPr>
        <sz val="9"/>
        <rFont val="Arial"/>
        <family val="2"/>
      </rPr>
      <t xml:space="preserve"> de material tipo II con una profundidad de 2.10 mts., incluye: mano de obra, herramienta y/o equipo y todo lo necesario para su ejecución.</t>
    </r>
  </si>
  <si>
    <r>
      <rPr>
        <b/>
        <sz val="9"/>
        <rFont val="Arial"/>
        <family val="2"/>
      </rPr>
      <t>Plantilla de concreto simple</t>
    </r>
    <r>
      <rPr>
        <sz val="9"/>
        <rFont val="Arial"/>
        <family val="2"/>
      </rPr>
      <t xml:space="preserve"> de 5 cms. de espesor para desplante de cimentación con concreto f'c=100 kg/cm2, incluye: material, mano de obra, herramienta y/o equipo y todo lo necesario para su ejecución.</t>
    </r>
  </si>
  <si>
    <r>
      <rPr>
        <b/>
        <sz val="9"/>
        <rFont val="Arial"/>
        <family val="2"/>
      </rPr>
      <t>Losa de cimentacion de concreto armado 10 cms</t>
    </r>
    <r>
      <rPr>
        <sz val="9"/>
        <rFont val="Arial"/>
        <family val="2"/>
      </rPr>
      <t xml:space="preserve"> espesor, concreto f'c= 200 kg/cm2, armada con varillas de 3/8"Ø @ 20 cms. en ambos sentidos,  incluye: cimbra, descimbra, material, mano de obra, herramienta y/o equipo y todo lo necesario para su ejecución.</t>
    </r>
  </si>
  <si>
    <r>
      <rPr>
        <b/>
        <sz val="9"/>
        <rFont val="Arial"/>
        <family val="2"/>
      </rPr>
      <t>Muro de block</t>
    </r>
    <r>
      <rPr>
        <sz val="9"/>
        <rFont val="Arial"/>
        <family val="2"/>
      </rPr>
      <t xml:space="preserve"> de cemento 20x20x40 cms., asentado con mortero cemento- arena, proporción 1:5 juntas de 1 cm. de espesor acabado común, y 1 varilla 3/8"Ø @ 42 cms. incluye: material, mano de obra, herramienta y/o equipo y todo lo necesario para su ejecución.</t>
    </r>
  </si>
  <si>
    <r>
      <rPr>
        <b/>
        <sz val="9"/>
        <rFont val="Arial"/>
        <family val="2"/>
      </rPr>
      <t>Dala de intermedia de 20x20 cms</t>
    </r>
    <r>
      <rPr>
        <sz val="9"/>
        <rFont val="Arial"/>
        <family val="2"/>
      </rPr>
      <t xml:space="preserve"> de concreto hecho en obra f'c=200 kg/cm2, armada con armex 15x20-4, incluye: cimbra, colado, vibrado, curado, descimbrado, material, mano de obra, herramienta y/o equipo y todo lo necesario para su ejecución.</t>
    </r>
  </si>
  <si>
    <r>
      <rPr>
        <b/>
        <sz val="9"/>
        <rFont val="Arial"/>
        <family val="2"/>
      </rPr>
      <t>Castillo de 20x20 cms.</t>
    </r>
    <r>
      <rPr>
        <sz val="9"/>
        <rFont val="Arial"/>
        <family val="2"/>
      </rPr>
      <t xml:space="preserve"> de concreto f'c=200 kg/cm2, armado con 4 varillas 3/8"Ø y estribos 1/4"Ø @ 25 cms., incluye: cimbra, descimbra, material, mano de obra, herramienta y/o equipo y todo lo necesario para su ejecución.</t>
    </r>
  </si>
  <si>
    <r>
      <rPr>
        <b/>
        <sz val="9"/>
        <rFont val="Arial"/>
        <family val="2"/>
      </rPr>
      <t>Dala de cerramiento o desplante de 20x20 cms</t>
    </r>
    <r>
      <rPr>
        <sz val="9"/>
        <rFont val="Arial"/>
        <family val="2"/>
      </rPr>
      <t xml:space="preserve"> de concreto hecho en obra f'c=200 kg/cm2, armada con armex 15x20-4, incluye: cimbra, colado, vibrado, curado, descimbrado, material, mano de obra, herramienta y/o equipo y todo lo necesario para su ejecución.</t>
    </r>
  </si>
  <si>
    <r>
      <rPr>
        <b/>
        <sz val="9"/>
        <rFont val="Arial"/>
        <family val="2"/>
      </rPr>
      <t>Losa plana de concreto armado 10 cms espeso</t>
    </r>
    <r>
      <rPr>
        <sz val="9"/>
        <rFont val="Arial"/>
        <family val="2"/>
      </rPr>
      <t>r, de concreto f'c= 250 kg/cm2 y acero de refuerzo f'y= 4200 kg/cm2  armada con varillas de 3/8"Ø @ 20 cms. en ambos sentidos, colado integral con dalas, terminado escobillado, hueco de 60x60 cms. para recibir marco y tapa, incluye: cimbra, descimbra, material, mano de obra, herramienta y/o equipo y todo lo necesario para su ejecución.</t>
    </r>
  </si>
  <si>
    <r>
      <rPr>
        <b/>
        <sz val="9"/>
        <rFont val="Arial"/>
        <family val="2"/>
      </rPr>
      <t>Relleno compactado con pisón</t>
    </r>
    <r>
      <rPr>
        <sz val="9"/>
        <rFont val="Arial"/>
        <family val="2"/>
      </rPr>
      <t xml:space="preserve"> de mano en capas de 20 cms. incluye: incorporación de humedad, material, mano de obra, herramienta y/o equipo y todo lo necesario para su ejecución.</t>
    </r>
  </si>
  <si>
    <r>
      <t>Suministro e instalacion de</t>
    </r>
    <r>
      <rPr>
        <b/>
        <sz val="9"/>
        <rFont val="Arial"/>
        <family val="2"/>
      </rPr>
      <t xml:space="preserve"> tapa tipo impermeable metalica para registro </t>
    </r>
    <r>
      <rPr>
        <sz val="9"/>
        <rFont val="Arial"/>
        <family val="2"/>
      </rPr>
      <t>60x60 cms., marco y contramarco de angulo de 1 1/2",  lamina calibre 16, bisagra de barril 1", agarradero, portacandado y candado laton 45 mm., incluye: material, mano de obra, herramienta y/o equipo y todo lo necesario para su ejecución.</t>
    </r>
  </si>
  <si>
    <r>
      <t>Suministro e instalacion de</t>
    </r>
    <r>
      <rPr>
        <b/>
        <sz val="9"/>
        <rFont val="Arial"/>
        <family val="2"/>
      </rPr>
      <t xml:space="preserve"> cisterna rotoplas de 2 800 Lts.  </t>
    </r>
    <r>
      <rPr>
        <sz val="9"/>
        <rFont val="Arial"/>
        <family val="2"/>
      </rPr>
      <t xml:space="preserve"> incluye: mano de obra, herramienta, material y todo lo necesario para su colocación.</t>
    </r>
  </si>
  <si>
    <r>
      <t xml:space="preserve">Suministro e </t>
    </r>
    <r>
      <rPr>
        <b/>
        <sz val="9"/>
        <rFont val="Arial"/>
        <family val="2"/>
      </rPr>
      <t>instalación de bomba hidráulica sumergible</t>
    </r>
    <r>
      <rPr>
        <sz val="9"/>
        <rFont val="Arial"/>
        <family val="2"/>
      </rPr>
      <t xml:space="preserve"> de 1 HP, incluye: kit de control depresión, contactor, electronivel, material, mano de obra, herramienta y/o equipo y todo lo necesario para su ejecución.</t>
    </r>
  </si>
  <si>
    <r>
      <t xml:space="preserve">Instalacion de </t>
    </r>
    <r>
      <rPr>
        <b/>
        <sz val="9"/>
        <rFont val="Arial"/>
        <family val="2"/>
      </rPr>
      <t>Techumbre existente</t>
    </r>
    <r>
      <rPr>
        <sz val="9"/>
        <rFont val="Arial"/>
        <family val="2"/>
      </rPr>
      <t xml:space="preserve">, resguardada en bodega, Incluye: traslado, colocacion, bases y su fijacion, pintura esmalte blanca dos manos en columnas y polines, colocacion y restitucion de laminas y/o materiales dañadas por retiro y traslado, colocacion de 4 abanicos y 4  lamparas, mano de obra, herramienta, materiales, equipo y todo lo necesario para su colocacion </t>
    </r>
    <r>
      <rPr>
        <b/>
        <sz val="9"/>
        <rFont val="Arial"/>
        <family val="2"/>
      </rPr>
      <t>patio trasero</t>
    </r>
  </si>
  <si>
    <r>
      <t xml:space="preserve">Instalacion de </t>
    </r>
    <r>
      <rPr>
        <b/>
        <sz val="9"/>
        <rFont val="Arial"/>
        <family val="2"/>
      </rPr>
      <t>Antena de Red de Telemedicina</t>
    </r>
    <r>
      <rPr>
        <sz val="9"/>
        <rFont val="Arial"/>
        <family val="2"/>
      </rPr>
      <t>, resguardada en bodega, Incluye: traslado, colocacion  torre principal, conexión de tensores, conductor electrico, cuerpo estructura, mastil, anclas, base, fijacion, etc. Mano de obra, Materiales, herramienta y/o equipo y todo lo necesario para su correcta instalacion.</t>
    </r>
  </si>
  <si>
    <r>
      <rPr>
        <b/>
        <sz val="9"/>
        <rFont val="Arial"/>
        <family val="2"/>
      </rPr>
      <t>Fosa Séptica será de Rotoplas</t>
    </r>
    <r>
      <rPr>
        <sz val="9"/>
        <rFont val="Arial"/>
        <family val="2"/>
      </rPr>
      <t xml:space="preserve"> Biodigestor Autolimpiable, de 3000 lts, con un Pozo de Absorcion de 2.50x2.50x2.50mts.el muro de block 15x20x40cms. Rellenado de concreto f`c=150 kg/cm2, la dala de desplante y castillo de 15x20cms. armadas con 4</t>
    </r>
    <r>
      <rPr>
        <sz val="9"/>
        <rFont val="Calibri"/>
        <family val="2"/>
      </rPr>
      <t>Ø</t>
    </r>
    <r>
      <rPr>
        <sz val="9"/>
        <rFont val="Arial"/>
        <family val="2"/>
      </rPr>
      <t xml:space="preserve">3/8'', estribos </t>
    </r>
    <r>
      <rPr>
        <sz val="9"/>
        <rFont val="Calibri"/>
        <family val="2"/>
      </rPr>
      <t>Ø</t>
    </r>
    <r>
      <rPr>
        <sz val="9"/>
        <rFont val="Arial"/>
        <family val="2"/>
      </rPr>
      <t>1/4''@20cms, f'c=200kg/cm2, la losa de vigueta y bovedilla incluye: mano de obra, herramienta, material y todo lo necesario para su colocación.</t>
    </r>
  </si>
  <si>
    <r>
      <t>C</t>
    </r>
    <r>
      <rPr>
        <b/>
        <sz val="9"/>
        <rFont val="Arial"/>
        <family val="2"/>
      </rPr>
      <t>isterna Rotoplas de 5000lts</t>
    </r>
    <r>
      <rPr>
        <sz val="9"/>
        <rFont val="Arial"/>
        <family val="2"/>
      </rPr>
      <t>, Equipada con electronivel, filtros y bombas, colocada sobre una plantilla nivelada, floteada, de concreto armado, de h=10cms, de espesor, la dala de desplante y castillos de 15x20cms. Armada con 4</t>
    </r>
    <r>
      <rPr>
        <sz val="9"/>
        <rFont val="Calibri"/>
        <family val="2"/>
      </rPr>
      <t>Ø</t>
    </r>
    <r>
      <rPr>
        <sz val="9"/>
        <rFont val="Arial"/>
        <family val="2"/>
      </rPr>
      <t xml:space="preserve">3/8'', estribos </t>
    </r>
    <r>
      <rPr>
        <sz val="9"/>
        <rFont val="Calibri"/>
        <family val="2"/>
      </rPr>
      <t>Ø</t>
    </r>
    <r>
      <rPr>
        <sz val="9"/>
        <rFont val="Arial"/>
        <family val="2"/>
      </rPr>
      <t>1/4''@ 20 cms, f'c=200kg/cm2, la losa de vigueta y bovedilla incluye: mano de obra, herramienta, material y todo lo necesario para su colocación.</t>
    </r>
  </si>
  <si>
    <r>
      <rPr>
        <b/>
        <sz val="9"/>
        <rFont val="Arial"/>
        <family val="2"/>
      </rPr>
      <t>Revisión de Instalaciones hidráulicas y sanitarias</t>
    </r>
    <r>
      <rPr>
        <sz val="9"/>
        <rFont val="Arial"/>
        <family val="2"/>
      </rPr>
      <t xml:space="preserve"> en baños, reparación de las mismas, cambio de piezas donde sea requerido(llaves alimentadoras, mangueras y herrajes), incluye: mano de obra, material, mano de obra, herramienta y todo lo necesario para su correcta ejecución.</t>
    </r>
  </si>
  <si>
    <r>
      <t xml:space="preserve">Rotulación de </t>
    </r>
    <r>
      <rPr>
        <b/>
        <sz val="9"/>
        <rFont val="Arial"/>
        <family val="2"/>
      </rPr>
      <t>logotipo Estatal "SINALOA Gobierno del Estado"</t>
    </r>
    <r>
      <rPr>
        <sz val="9"/>
        <rFont val="Arial"/>
        <family val="2"/>
      </rPr>
      <t>, incluye: material, mano de obra, herramienta y todo lo necesario para su ejecución.</t>
    </r>
  </si>
  <si>
    <r>
      <rPr>
        <b/>
        <sz val="9"/>
        <rFont val="Arial"/>
        <family val="2"/>
      </rPr>
      <t>Excavación a mano en cepas</t>
    </r>
    <r>
      <rPr>
        <sz val="9"/>
        <rFont val="Arial"/>
        <family val="2"/>
      </rPr>
      <t xml:space="preserve"> de material tipo II con una profundidad de 0.00 a 2.00 mts, para sustitucion de material, incluye: trazo, nivelación de terreno, afine de taludes, mano de obra, herramienta y/o equipo y todo lo necesario para su ejecución.</t>
    </r>
  </si>
  <si>
    <r>
      <t xml:space="preserve">Realizacion de </t>
    </r>
    <r>
      <rPr>
        <b/>
        <sz val="9"/>
        <rFont val="Arial"/>
        <family val="2"/>
      </rPr>
      <t xml:space="preserve">muro de tabique </t>
    </r>
    <r>
      <rPr>
        <sz val="9"/>
        <rFont val="Arial"/>
        <family val="2"/>
      </rPr>
      <t xml:space="preserve">de jal de 10x14x28 cms asentado con mortero, cal, arena proporcion 1:3 acabado comun, incluye: andamios, material, material, mano de obra, herramienta y/o equipo y todo lo necesario para su ejecución. H=2.20 M </t>
    </r>
    <r>
      <rPr>
        <b/>
        <sz val="9"/>
        <rFont val="Arial"/>
        <family val="2"/>
      </rPr>
      <t>Edificio</t>
    </r>
  </si>
  <si>
    <r>
      <t xml:space="preserve">Realización de </t>
    </r>
    <r>
      <rPr>
        <b/>
        <sz val="9"/>
        <rFont val="Arial"/>
        <family val="2"/>
      </rPr>
      <t>losa plana de concreto armado 12 cms</t>
    </r>
    <r>
      <rPr>
        <sz val="9"/>
        <rFont val="Arial"/>
        <family val="2"/>
      </rPr>
      <t xml:space="preserve"> espesor, concreto f'c= 250 kg/cm2 y acero de refuerzo f'y= 4200 kg/cm2, armada con varillas de 3/8"Ø @ 20 cms. en ambos sentidos, colado integral, con trabes y gotero perimetral integral forjado con tuino planeado con mortero cemento-arena proporción 1:3, incluye: cimbra, descimbra, material, mano de obra, herramienta y/o equipo y todo lo necesario para su ejecución.</t>
    </r>
  </si>
  <si>
    <r>
      <t xml:space="preserve">Suministro y colocación de </t>
    </r>
    <r>
      <rPr>
        <b/>
        <sz val="9"/>
        <rFont val="Arial"/>
        <family val="2"/>
      </rPr>
      <t xml:space="preserve">impermeabilizante elastomerico </t>
    </r>
    <r>
      <rPr>
        <sz val="9"/>
        <rFont val="Arial"/>
        <family val="2"/>
      </rPr>
      <t>blanco 3 años de garantia, una capa de fibra o membrana, con malla reforzada y una 2da capa de impermeabilizante elastomerico blanco, incluye: material, mano de obra, herramienta y/o equipo y todo lo necesario para su ejecución.</t>
    </r>
  </si>
  <si>
    <r>
      <t xml:space="preserve">Rotulación de </t>
    </r>
    <r>
      <rPr>
        <b/>
        <sz val="9"/>
        <rFont val="Arial"/>
        <family val="2"/>
      </rPr>
      <t>letrero Nombre de la Unidad</t>
    </r>
    <r>
      <rPr>
        <sz val="9"/>
        <rFont val="Arial"/>
        <family val="2"/>
      </rPr>
      <t>, incluye: mano de obra, material, mano de obra, herramienta y todo lo necesario para su correcta ejecución. Letras blancas con fondo o sombra negro</t>
    </r>
  </si>
  <si>
    <r>
      <t xml:space="preserve">Suministro y </t>
    </r>
    <r>
      <rPr>
        <b/>
        <sz val="9"/>
        <rFont val="Arial"/>
        <family val="2"/>
      </rPr>
      <t>colocacion de</t>
    </r>
    <r>
      <rPr>
        <sz val="9"/>
        <rFont val="Arial"/>
        <family val="2"/>
      </rPr>
      <t xml:space="preserve"> </t>
    </r>
    <r>
      <rPr>
        <b/>
        <sz val="9"/>
        <rFont val="Arial"/>
        <family val="2"/>
      </rPr>
      <t>Lavabo tipo ovalin de sobreponer</t>
    </r>
    <r>
      <rPr>
        <sz val="9"/>
        <rFont val="Arial"/>
        <family val="2"/>
      </rPr>
      <t xml:space="preserve"> marca lamosa, color blanco medidas 64,6x44,4x19,7cms, contra para lavabo o similar, cespol tipo acordeon marca urrea o similar, mangueras, llaves de control, fijación, conexión, pruebas, limpieza, material, mano de obra, herramienta y/o equipo y todo lo necesario para su ejecución (llave no incluida) para barras </t>
    </r>
  </si>
  <si>
    <t>CLAVE</t>
  </si>
  <si>
    <t>EXTERIOR</t>
  </si>
  <si>
    <t>CODIGO</t>
  </si>
  <si>
    <t>CONCEPTO</t>
  </si>
  <si>
    <t>UBICACIÓN</t>
  </si>
  <si>
    <t>LARGO</t>
  </si>
  <si>
    <t>ANCHO</t>
  </si>
  <si>
    <t>ALTO</t>
  </si>
  <si>
    <t>RESULTADO</t>
  </si>
  <si>
    <t>OBSERVACIONES</t>
  </si>
  <si>
    <t>DE</t>
  </si>
  <si>
    <t>A</t>
  </si>
  <si>
    <t>PARCIAL</t>
  </si>
  <si>
    <t>B</t>
  </si>
  <si>
    <r>
      <t>Rotulación de "</t>
    </r>
    <r>
      <rPr>
        <b/>
        <sz val="9"/>
        <rFont val="Arial"/>
        <family val="2"/>
      </rPr>
      <t>PURO SINALOA CALIDAD</t>
    </r>
    <r>
      <rPr>
        <sz val="9"/>
        <rFont val="Arial"/>
        <family val="2"/>
      </rPr>
      <t>", incluye material, mano de obra, herramienta y todo lo necesario para su correcta ejecución.</t>
    </r>
  </si>
  <si>
    <r>
      <t xml:space="preserve">Suministro y </t>
    </r>
    <r>
      <rPr>
        <b/>
        <sz val="9"/>
        <rFont val="Arial"/>
        <family val="2"/>
      </rPr>
      <t>colocación de tinaco</t>
    </r>
    <r>
      <rPr>
        <sz val="9"/>
        <rFont val="Arial"/>
        <family val="2"/>
      </rPr>
      <t xml:space="preserve"> capacidad 600 lts. marca rotoplas o similar, incluye: filtro para sedimentos, multiconector, valvula de llenado 3/4", flotador #5, jarro de aire, fijación, conexión,  pruebas, material, mano de obra, herramienta y/o equipo y todo lo necesario para su ejecución</t>
    </r>
  </si>
  <si>
    <r>
      <t xml:space="preserve">Ramaleos exteriores a base de </t>
    </r>
    <r>
      <rPr>
        <b/>
        <sz val="9"/>
        <rFont val="Arial"/>
        <family val="2"/>
      </rPr>
      <t>tuberia</t>
    </r>
    <r>
      <rPr>
        <sz val="9"/>
        <rFont val="Arial"/>
        <family val="2"/>
      </rPr>
      <t xml:space="preserve"> de </t>
    </r>
    <r>
      <rPr>
        <b/>
        <sz val="9"/>
        <rFont val="Arial"/>
        <family val="2"/>
      </rPr>
      <t>PVC hidraulico</t>
    </r>
    <r>
      <rPr>
        <sz val="9"/>
        <rFont val="Arial"/>
        <family val="2"/>
      </rPr>
      <t xml:space="preserve"> cedula 40, linea de </t>
    </r>
    <r>
      <rPr>
        <b/>
        <sz val="9"/>
        <rFont val="Arial"/>
        <family val="2"/>
      </rPr>
      <t>1/2"Ø</t>
    </r>
    <r>
      <rPr>
        <sz val="9"/>
        <rFont val="Arial"/>
        <family val="2"/>
      </rPr>
      <t xml:space="preserve">, para </t>
    </r>
    <r>
      <rPr>
        <b/>
        <sz val="9"/>
        <rFont val="Arial"/>
        <family val="2"/>
      </rPr>
      <t>alimentacion desde toma domiciliaria a tinaco</t>
    </r>
    <r>
      <rPr>
        <sz val="9"/>
        <rFont val="Arial"/>
        <family val="2"/>
      </rPr>
      <t>, incluye:  ranuras, resanes, material, mano de obra, herramienta y/o equipo y todo lo necesario para su ejecución</t>
    </r>
  </si>
  <si>
    <t>Suministro e instalación de alambre de puas calibre 15 en cerca perimetral, incluye: materiales, mano de obra, herramienta y todo lo necesario para su ejecucion.</t>
  </si>
  <si>
    <r>
      <t xml:space="preserve">Suministro e instalación de </t>
    </r>
    <r>
      <rPr>
        <b/>
        <sz val="9"/>
        <rFont val="Arial"/>
        <family val="2"/>
      </rPr>
      <t xml:space="preserve">cerca perimetral a base de malla ciclónica </t>
    </r>
    <r>
      <rPr>
        <sz val="9"/>
        <rFont val="Arial"/>
        <family val="2"/>
      </rPr>
      <t>con una altura de 2.00 mts., posteria anclada a bases de concreto, espadas, incluye: material, mano de obra, herramienta y/o equipo y todo lo necesario para su correcta colocación.</t>
    </r>
  </si>
  <si>
    <r>
      <t xml:space="preserve">Suministro y colocación de </t>
    </r>
    <r>
      <rPr>
        <b/>
        <sz val="9"/>
        <rFont val="Arial"/>
        <family val="2"/>
      </rPr>
      <t>centro de carga</t>
    </r>
    <r>
      <rPr>
        <sz val="9"/>
        <rFont val="Arial"/>
        <family val="2"/>
      </rPr>
      <t xml:space="preserve">, Square D , QO  12 -220/127o similar, incluye mano de obra, material, herramienta y equipo. </t>
    </r>
  </si>
  <si>
    <r>
      <rPr>
        <b/>
        <sz val="9"/>
        <rFont val="Arial"/>
        <family val="2"/>
      </rPr>
      <t>Desmonte de centro de carga QO02</t>
    </r>
    <r>
      <rPr>
        <sz val="9"/>
        <rFont val="Arial"/>
        <family val="2"/>
      </rPr>
      <t>, incluye: mano de obra, herramienta y todo lo necesario para su ejecución.</t>
    </r>
  </si>
  <si>
    <r>
      <t xml:space="preserve">Instalación de </t>
    </r>
    <r>
      <rPr>
        <b/>
        <sz val="9"/>
        <rFont val="Arial"/>
        <family val="2"/>
      </rPr>
      <t>lámpara envolvente 2x39 w, marca tecnolite, construlita o similar,</t>
    </r>
    <r>
      <rPr>
        <sz val="9"/>
        <rFont val="Arial"/>
        <family val="2"/>
      </rPr>
      <t xml:space="preserve"> incluye: gabinete, acrílico, foco, balastro, cortes, ajustes, material, mano de obra, herramienta y/o equipo y todo lo necesario para su ejecución.</t>
    </r>
  </si>
  <si>
    <t>C</t>
  </si>
  <si>
    <t>RECEPCION</t>
  </si>
  <si>
    <t>Mantenimiento de aire acondicionado minisplit, incluye: materiales, mano de obra, herramienta y todo lo necesario para su correcta ejecución.</t>
  </si>
  <si>
    <t>D</t>
  </si>
  <si>
    <t>SALA DE USOS MULTIPLES</t>
  </si>
  <si>
    <r>
      <rPr>
        <b/>
        <sz val="9"/>
        <rFont val="Arial"/>
        <family val="2"/>
      </rPr>
      <t>Desmonte de puerta y marco fierro</t>
    </r>
    <r>
      <rPr>
        <sz val="9"/>
        <rFont val="Arial"/>
        <family val="2"/>
      </rPr>
      <t>, incluye: mano de obra, herramienta y/o equipo y todo lo necesario para su correcta ejecución.</t>
    </r>
  </si>
  <si>
    <r>
      <rPr>
        <b/>
        <sz val="9"/>
        <rFont val="Arial"/>
        <family val="2"/>
      </rPr>
      <t>Demolición de muro de tablaroca</t>
    </r>
    <r>
      <rPr>
        <sz val="9"/>
        <rFont val="Arial"/>
        <family val="2"/>
      </rPr>
      <t>, incluye: mano de obra, herramienta y/o equipo y todo lo necesario para su correcta ejecución.</t>
    </r>
  </si>
  <si>
    <r>
      <t xml:space="preserve">Realización de </t>
    </r>
    <r>
      <rPr>
        <b/>
        <sz val="9"/>
        <rFont val="Arial"/>
        <family val="2"/>
      </rPr>
      <t xml:space="preserve">muro de tabique  </t>
    </r>
    <r>
      <rPr>
        <sz val="9"/>
        <rFont val="Arial"/>
        <family val="2"/>
      </rPr>
      <t>de barro rojo recocido de 7x14x28 cms asentado con mortero, arena proporción 1:3 acabado común, incluye: andamios, material, material, mano de obra, herramienta y/o equipo y todo lo necesario para su ejecución.</t>
    </r>
  </si>
  <si>
    <r>
      <t xml:space="preserve">Suministro y </t>
    </r>
    <r>
      <rPr>
        <b/>
        <sz val="9"/>
        <rFont val="Arial"/>
        <family val="2"/>
      </rPr>
      <t xml:space="preserve">colocación de Durock para hacer barra </t>
    </r>
    <r>
      <rPr>
        <sz val="9"/>
        <rFont val="Arial"/>
        <family val="2"/>
      </rPr>
      <t>0.60 x 0.85m H, cubierta con azulejo, 0.20x0.30m, con apoyos de durock. Acabado azulejo., incluye: materiales, mano de obra, herramienta y todo lo necesario para su ejecución</t>
    </r>
  </si>
  <si>
    <r>
      <t xml:space="preserve">Suministro e instalacion de </t>
    </r>
    <r>
      <rPr>
        <b/>
        <sz val="9"/>
        <rFont val="Arial"/>
        <family val="2"/>
      </rPr>
      <t>4 puertas a base melamina tipo textil color giorno (gris claro),</t>
    </r>
    <r>
      <rPr>
        <sz val="9"/>
        <rFont val="Arial"/>
        <family val="2"/>
      </rPr>
      <t xml:space="preserve"> incluye: chapa de seguridad, bisagras, material, mano de obra, herramienta y/o equipo y todo lo necesario para su ejecucion bajo barra de </t>
    </r>
    <r>
      <rPr>
        <b/>
        <sz val="9"/>
        <rFont val="Arial"/>
        <family val="2"/>
      </rPr>
      <t xml:space="preserve">Usos multiples y Barra de  C. Dental </t>
    </r>
  </si>
  <si>
    <r>
      <t xml:space="preserve">Suministro y aplicación de pintura en </t>
    </r>
    <r>
      <rPr>
        <b/>
        <sz val="9"/>
        <rFont val="Arial"/>
        <family val="2"/>
      </rPr>
      <t>puertas de herrería,</t>
    </r>
    <r>
      <rPr>
        <sz val="9"/>
        <rFont val="Arial"/>
        <family val="2"/>
      </rPr>
      <t xml:space="preserve"> esmalte, de buena calidad marca berel o similar, dos manos, incluye: descarapelado, material, mano de obra, herramienta y/o equipo y todo lo necesario para su correcta aplicación.</t>
    </r>
  </si>
  <si>
    <r>
      <rPr>
        <b/>
        <sz val="9"/>
        <rFont val="Arial"/>
        <family val="2"/>
      </rPr>
      <t xml:space="preserve">Demolición de barra de usos multiples </t>
    </r>
    <r>
      <rPr>
        <sz val="9"/>
        <rFont val="Arial"/>
        <family val="2"/>
      </rPr>
      <t>de  150 x 65 x 90cms  incluye: mano de obra, herramienta y todo lo necesario para su ejecución.</t>
    </r>
  </si>
  <si>
    <t>E</t>
  </si>
  <si>
    <t>PASILLO</t>
  </si>
  <si>
    <t>F</t>
  </si>
  <si>
    <t>FARMACIA</t>
  </si>
  <si>
    <t>G</t>
  </si>
  <si>
    <t>ALMACEN</t>
  </si>
  <si>
    <t>H</t>
  </si>
  <si>
    <r>
      <t xml:space="preserve">Suministro y colocación de </t>
    </r>
    <r>
      <rPr>
        <b/>
        <sz val="9"/>
        <rFont val="Arial"/>
        <family val="2"/>
      </rPr>
      <t>asiento para baño redondo de plastico color hueso con facil limpia y cambia y cierre lento</t>
    </r>
    <r>
      <rPr>
        <sz val="9"/>
        <rFont val="Arial"/>
        <family val="2"/>
      </rPr>
      <t>, incluye: fijación, mano de obra, herramienta y todo lo necesario para su correcta ejecución.</t>
    </r>
  </si>
  <si>
    <r>
      <t xml:space="preserve">Suministro e instalacion de </t>
    </r>
    <r>
      <rPr>
        <b/>
        <sz val="9"/>
        <rFont val="Arial"/>
        <family val="2"/>
      </rPr>
      <t>ventanas corredizas de aluminio brillante linea 2</t>
    </r>
    <r>
      <rPr>
        <sz val="9"/>
        <rFont val="Arial"/>
        <family val="2"/>
      </rPr>
      <t xml:space="preserve">" y cristal tintex de 6 mm., incluye: material, mano de obra, herramienta y/o equipo y todo lo necesario para su ejecución. </t>
    </r>
  </si>
  <si>
    <t>I</t>
  </si>
  <si>
    <t>J</t>
  </si>
  <si>
    <t>MEDICINA PREVENTIVA</t>
  </si>
  <si>
    <t>K</t>
  </si>
  <si>
    <t>ALMACENES</t>
  </si>
  <si>
    <r>
      <t xml:space="preserve">Realizacion de </t>
    </r>
    <r>
      <rPr>
        <b/>
        <sz val="9"/>
        <rFont val="Arial"/>
        <family val="2"/>
      </rPr>
      <t>diamante en piso</t>
    </r>
    <r>
      <rPr>
        <sz val="9"/>
        <rFont val="Arial"/>
        <family val="2"/>
      </rPr>
      <t xml:space="preserve"> a base de mortero pasta cemento-arena proporcion 1:3 , incluye: material, mano de obra, herramienta y/o equipo y todo lo necesario para su ejecución.</t>
    </r>
  </si>
  <si>
    <r>
      <t xml:space="preserve">Ramaleos interiores a base de </t>
    </r>
    <r>
      <rPr>
        <b/>
        <sz val="9"/>
        <rFont val="Arial"/>
        <family val="2"/>
      </rPr>
      <t>manguera extrupa de 1/2" Ø</t>
    </r>
    <r>
      <rPr>
        <sz val="9"/>
        <rFont val="Arial"/>
        <family val="2"/>
      </rPr>
      <t>, para alimentacion</t>
    </r>
    <r>
      <rPr>
        <b/>
        <sz val="9"/>
        <rFont val="Arial"/>
        <family val="2"/>
      </rPr>
      <t xml:space="preserve">, </t>
    </r>
    <r>
      <rPr>
        <sz val="9"/>
        <rFont val="Arial"/>
        <family val="2"/>
      </rPr>
      <t>incluye:  excavaciones, mano de obra, herramienta, equipo y todo lo necesario para su correcta ejecución.</t>
    </r>
  </si>
  <si>
    <r>
      <rPr>
        <b/>
        <sz val="9"/>
        <rFont val="Arial"/>
        <family val="2"/>
      </rPr>
      <t>Salida sanitaria para coladera</t>
    </r>
    <r>
      <rPr>
        <sz val="9"/>
        <rFont val="Arial"/>
        <family val="2"/>
      </rPr>
      <t>, con tubería de 2"Ø, incluye: cespol, ranurados, excavaciones, resanes, material, mano de obra, herramienta y/o equipo y todo lo necesario para su ejecución</t>
    </r>
  </si>
  <si>
    <r>
      <rPr>
        <b/>
        <sz val="10"/>
        <rFont val="Arial"/>
        <family val="2"/>
      </rPr>
      <t>Suministro e instalacion de tuberia de pvc</t>
    </r>
    <r>
      <rPr>
        <sz val="10"/>
        <rFont val="Arial"/>
        <family val="2"/>
      </rPr>
      <t xml:space="preserve"> para alcantarillado de pared solida serie 20 de 6" de diametro con junta hermetica</t>
    </r>
  </si>
  <si>
    <t>Marco y contramarco de fierro angular y tapa de lamina lisa negra acabado fondeado con bisagra para abrir y agarradera en su parte superior y orejas con candado incluido,  incluye: material, mano de obra, herramienta y/o equipo y todo lo necesario para su ejecución.</t>
  </si>
  <si>
    <r>
      <t xml:space="preserve">Suministro y aplicación de pintura en </t>
    </r>
    <r>
      <rPr>
        <b/>
        <sz val="9"/>
        <rFont val="Arial"/>
        <family val="2"/>
      </rPr>
      <t>pretiles</t>
    </r>
    <r>
      <rPr>
        <sz val="9"/>
        <rFont val="Arial"/>
        <family val="2"/>
      </rPr>
      <t>,</t>
    </r>
    <r>
      <rPr>
        <b/>
        <sz val="9"/>
        <rFont val="Arial"/>
        <family val="2"/>
      </rPr>
      <t xml:space="preserve"> esmalte</t>
    </r>
    <r>
      <rPr>
        <sz val="9"/>
        <rFont val="Arial"/>
        <family val="2"/>
      </rPr>
      <t xml:space="preserve"> de buena calidad marca berel tipo berelex o similar color a dos manos, incluye: descarapelado, resanes, sellador, material, mano de obra, herramienta y/o equipo y todo lo necesario para su correcta aplicación.</t>
    </r>
  </si>
  <si>
    <t>Suministro e instalacion de arbotante, incluye: soquet de porcelana y foco fluorescente, material, mano de obra y herramienta</t>
  </si>
  <si>
    <t>Ocultar preparacion para minisplit, incluye: ranuras, reubicacion de tuberias, resanes, mano de obra, herramienta y todo lo necesario para su correcta ejecucion</t>
  </si>
  <si>
    <t>L</t>
  </si>
  <si>
    <t>SANITARIO PERSONAL HOMBRES</t>
  </si>
  <si>
    <t>CUARTO PASANTE</t>
  </si>
  <si>
    <t>M</t>
  </si>
  <si>
    <t>SALA DE ESPERA</t>
  </si>
  <si>
    <t>Preparacion para minisplit con tubo de 1" diam. Para desague de 3.5 m y tubo pvc de 3" para conexión en azotea de 1.50 m incluye: ranurado de muro, perforacion de losa con equipo, suministro de materiales, mano de obra, equipo de proteccion personal y limpieza del area de trabajo</t>
  </si>
  <si>
    <t>Sistema de tierra, incluye: varilla para tierra de 5/8" x 1.50 m, conector varilla de tierra mecanico, soldadura, mano de obra, herramienta y equipo.</t>
  </si>
  <si>
    <r>
      <t>Suministro y</t>
    </r>
    <r>
      <rPr>
        <b/>
        <sz val="9"/>
        <rFont val="Arial"/>
        <family val="2"/>
      </rPr>
      <t xml:space="preserve"> colocación de W.C.</t>
    </r>
    <r>
      <rPr>
        <sz val="9"/>
        <rFont val="Arial"/>
        <family val="2"/>
      </rPr>
      <t xml:space="preserve">  color blanco, LINEA BASICA Lamosa  o similar, 40.0cmsx71.1cms x 37.5cms de altura, incluye:  tanque con herrajes, taza, </t>
    </r>
    <r>
      <rPr>
        <b/>
        <sz val="9"/>
        <rFont val="Arial"/>
        <family val="2"/>
      </rPr>
      <t>asiento tapa</t>
    </r>
    <r>
      <rPr>
        <sz val="9"/>
        <rFont val="Arial"/>
        <family val="2"/>
      </rPr>
      <t>, manguera, tornillos de sujetacion, tapones cubre pijas, cuello de cera, llave de control, fijación, conexión, limpieza, pruebas, material, mano de obra, herramienta y/o equipo y todo lo necesario para su ejecución</t>
    </r>
  </si>
  <si>
    <r>
      <t xml:space="preserve">Suministro y colocación de </t>
    </r>
    <r>
      <rPr>
        <b/>
        <sz val="9"/>
        <rFont val="Arial"/>
        <family val="2"/>
      </rPr>
      <t>azulejo 20x30 cms. marca INTERCERAMIC colores claros</t>
    </r>
    <r>
      <rPr>
        <sz val="9"/>
        <rFont val="Arial"/>
        <family val="2"/>
      </rPr>
      <t>, con pegazulejo y emboquillado anti hongos, incluye: cortes, ajustes, material, mano de obra, herramienta y/o equipo y todo lo necesario para su ejecución</t>
    </r>
  </si>
  <si>
    <t>Suministro e instalación de ventanas corredizas de aluminio natural línea 3" y cristal filtrasol de 6 mm., incluye: material, mano de obra, herramienta y/o equipo y todo lo necesario para su ejecución.</t>
  </si>
  <si>
    <t>SANITARIO PERSONAL MUJERES</t>
  </si>
  <si>
    <t>N</t>
  </si>
  <si>
    <t>ESTERILIZACION</t>
  </si>
  <si>
    <r>
      <t xml:space="preserve">Realización de </t>
    </r>
    <r>
      <rPr>
        <b/>
        <sz val="9"/>
        <rFont val="Arial"/>
        <family val="2"/>
      </rPr>
      <t>repisa de durock</t>
    </r>
    <r>
      <rPr>
        <sz val="9"/>
        <rFont val="Arial"/>
        <family val="2"/>
      </rPr>
      <t>, incluye:material, mano de obra, herramienta y/o equipo y todo lo necesario para su ejecución.</t>
    </r>
  </si>
  <si>
    <t>O</t>
  </si>
  <si>
    <t>SANITARIO PACIENTES</t>
  </si>
  <si>
    <r>
      <rPr>
        <b/>
        <sz val="9"/>
        <rFont val="Arial"/>
        <family val="2"/>
      </rPr>
      <t>Demolición sardinel en regadera</t>
    </r>
    <r>
      <rPr>
        <sz val="9"/>
        <rFont val="Arial"/>
        <family val="2"/>
      </rPr>
      <t>, incluye: mano de obra, herramienta y/o equipo y todo lo necesario para su ejecución.</t>
    </r>
  </si>
  <si>
    <t>CONSULTORIO 1</t>
  </si>
  <si>
    <t>P</t>
  </si>
  <si>
    <t>CONSULTORIO 2</t>
  </si>
  <si>
    <t>Q</t>
  </si>
  <si>
    <t>COMEDOR COCINA</t>
  </si>
  <si>
    <r>
      <t xml:space="preserve">Suministro y colocación de </t>
    </r>
    <r>
      <rPr>
        <b/>
        <sz val="9"/>
        <rFont val="Arial"/>
        <family val="2"/>
      </rPr>
      <t>piso 33x33 cms. marca INTERCERAMIC colores claros</t>
    </r>
    <r>
      <rPr>
        <sz val="9"/>
        <rFont val="Arial"/>
        <family val="2"/>
      </rPr>
      <t>, con pegazulejo y emboquillado anti hongos, incluye: trazo, nivelación, cortes, ajustes, material, mano de obra, herramienta y/o equipo y todo lo necesario para su ejecución</t>
    </r>
  </si>
  <si>
    <t>R</t>
  </si>
  <si>
    <t>S</t>
  </si>
  <si>
    <t>BAÑO PASANTE</t>
  </si>
  <si>
    <t>T</t>
  </si>
  <si>
    <t>PATIO</t>
  </si>
  <si>
    <t>Desmonte de bomba hidraulica, incluye: materiales, mano de obra, herramienta y equipo.</t>
  </si>
  <si>
    <r>
      <t xml:space="preserve">Suministro e instalacion de </t>
    </r>
    <r>
      <rPr>
        <b/>
        <sz val="9"/>
        <rFont val="Arial"/>
        <family val="2"/>
      </rPr>
      <t xml:space="preserve">salidas electricas para centro </t>
    </r>
    <r>
      <rPr>
        <sz val="9"/>
        <rFont val="Arial"/>
        <family val="2"/>
      </rPr>
      <t xml:space="preserve">con </t>
    </r>
    <r>
      <rPr>
        <b/>
        <sz val="9"/>
        <rFont val="Arial"/>
        <family val="2"/>
      </rPr>
      <t>tuberia</t>
    </r>
    <r>
      <rPr>
        <sz val="9"/>
        <rFont val="Arial"/>
        <family val="2"/>
      </rPr>
      <t xml:space="preserve"> </t>
    </r>
    <r>
      <rPr>
        <b/>
        <sz val="9"/>
        <rFont val="Arial"/>
        <family val="2"/>
      </rPr>
      <t>galvanizada</t>
    </r>
    <r>
      <rPr>
        <sz val="9"/>
        <rFont val="Arial"/>
        <family val="2"/>
      </rPr>
      <t xml:space="preserve"> uso rudo colocacion aparente en losa y muros, (arbotante), incluye: caja galvanizada, cable  TW  12 (1 negro, 1 blanco y 1 Tierra Física Verde) , material, mano de obra, herramienta y/o equipo y todo lo necesario para su ejecución.</t>
    </r>
  </si>
  <si>
    <t xml:space="preserve"> </t>
  </si>
  <si>
    <t>Ocultar salidas de instalaciones electricas de contactos, apagadores, luminarias, incluye: ranuras, resanes, ocultar cableado, retiro de canaletas, mano de obra, herramienta y todo lo necesario para su correcta ejecucion</t>
  </si>
  <si>
    <t>Suministro y colocacion de acrilico para lampara de 2x32w, incluye: materiales, mano de obra, herramienta y toto lo necesario para su correcta ejecucion</t>
  </si>
  <si>
    <r>
      <t xml:space="preserve">Suministro y aplicación de pintura en </t>
    </r>
    <r>
      <rPr>
        <b/>
        <sz val="9"/>
        <rFont val="Arial"/>
        <family val="2"/>
      </rPr>
      <t>puertas,</t>
    </r>
    <r>
      <rPr>
        <sz val="9"/>
        <rFont val="Arial"/>
        <family val="2"/>
      </rPr>
      <t xml:space="preserve"> esmalte, de buena calidad marca berel o similar, dos manos, incluye: descarapelado, material, mano de obra, herramienta y/o equipo y todo lo necesario para su correcta aplicación.</t>
    </r>
  </si>
  <si>
    <r>
      <t xml:space="preserve">Suministro y </t>
    </r>
    <r>
      <rPr>
        <b/>
        <sz val="9"/>
        <rFont val="Arial"/>
        <family val="2"/>
      </rPr>
      <t>colocacion de letrero</t>
    </r>
    <r>
      <rPr>
        <sz val="9"/>
        <rFont val="Arial"/>
        <family val="2"/>
      </rPr>
      <t xml:space="preserve"> tipo señalizacion a base de</t>
    </r>
    <r>
      <rPr>
        <b/>
        <sz val="9"/>
        <rFont val="Arial"/>
        <family val="2"/>
      </rPr>
      <t xml:space="preserve"> pvc</t>
    </r>
    <r>
      <rPr>
        <sz val="9"/>
        <rFont val="Arial"/>
        <family val="2"/>
      </rPr>
      <t xml:space="preserve"> en color tinto y nombre de color blanco con una medida de 40 cms. de largo por 20 cms. de alto,  (consultorios, salida de emergencia, ruta de evacuacion, no fumar, R.P.B.I., sala de espera, guardar silencio y extintor), colocado con cinta doble cara en muro junto a puerta, incluye: mano de obra, material, herramienta y todo lo necesario para su correcta colocacion.</t>
    </r>
  </si>
  <si>
    <r>
      <t xml:space="preserve">Suministro e instalación de </t>
    </r>
    <r>
      <rPr>
        <b/>
        <sz val="9"/>
        <rFont val="Arial"/>
        <family val="2"/>
      </rPr>
      <t xml:space="preserve">cerca perimetral a base de rejacero </t>
    </r>
    <r>
      <rPr>
        <sz val="9"/>
        <rFont val="Arial"/>
        <family val="2"/>
      </rPr>
      <t>con una altura de 2.50 mts., incluye: postes, abrazaderas, paneles y tapas de postes. materiales, mano de obra, herramienta y todo lo necesario para su ejecución. tramos de 2.50m largo color blanco.</t>
    </r>
  </si>
  <si>
    <r>
      <t xml:space="preserve">Suministro e instalación de </t>
    </r>
    <r>
      <rPr>
        <b/>
        <sz val="9"/>
        <rFont val="Arial"/>
        <family val="2"/>
      </rPr>
      <t xml:space="preserve">puerta peatonal a base de rejacero </t>
    </r>
    <r>
      <rPr>
        <sz val="9"/>
        <rFont val="Arial"/>
        <family val="2"/>
      </rPr>
      <t>con una altura de 2.50 mts., incluye: postes, abrazaderas, paneles y tapas de postes. materiales, mano de obra, herramienta y todo lo necesario para su ejecución tramo de 1.20 x 2.50m H color blanco.</t>
    </r>
  </si>
  <si>
    <r>
      <t xml:space="preserve">Suministro e instalación de </t>
    </r>
    <r>
      <rPr>
        <b/>
        <sz val="9"/>
        <rFont val="Arial"/>
        <family val="2"/>
      </rPr>
      <t xml:space="preserve">puerta vehicular a base de rejacero </t>
    </r>
    <r>
      <rPr>
        <sz val="9"/>
        <rFont val="Arial"/>
        <family val="2"/>
      </rPr>
      <t>con una altura de 2.50 mts., incluye: postes, abrazaderas, paneles y tapas de postes. materiales, mano de obra, herramienta y todo lo necesario para su ejecución. tramos de 1.90m largo color blanco (2 hojas).</t>
    </r>
  </si>
  <si>
    <r>
      <t>Suministro e instalacion de</t>
    </r>
    <r>
      <rPr>
        <b/>
        <sz val="9"/>
        <rFont val="Arial"/>
        <family val="2"/>
      </rPr>
      <t xml:space="preserve"> tapa tipo impermeable metalica para registro </t>
    </r>
    <r>
      <rPr>
        <sz val="9"/>
        <rFont val="Arial"/>
        <family val="2"/>
      </rPr>
      <t>100x100 cms., marco y contramarco de angulo de 1 1/2",  lamina calibre 16, bisagra de barril 1", agarradero, portacandado y candado laton 45 mm., incluye: material, mano de obra, herramienta y/o equipo y todo lo necesario para su ejecución.</t>
    </r>
  </si>
  <si>
    <t>Suministro y colocacion de juego de herrajes para tanque de w.c., incluye: juego de herrajes, materiales, mano de obra, herramienta y equipo</t>
  </si>
  <si>
    <t>EJE</t>
  </si>
  <si>
    <t xml:space="preserve">Suministro e instalacion de puertas a base PVC, incluye: chapa de seguridad, bisagras, material, mano de obra, herramienta y/o equipo y todo lo necesario para su ejecucion bajo barra de Usos multiples y Barra de  C. Dental </t>
  </si>
  <si>
    <t>Revisión y reparación de lámpara, cambio de las mismas, cambio de balastro, focos y acrílico, incluye: material, mano de obra, herramienta y/o equipo y todo lo necesario para su ejecución.</t>
  </si>
  <si>
    <t>Suministro e instalacion de cable thw cal 12,  incluye: materiales, mano de obra, herramienta, equipo y todo lo necesario para su correcta ejecucion.</t>
  </si>
  <si>
    <t>Suministro e instalacion de cable thw cal 14,  incluye: materiales, mano de obra, herramienta, equipo y todo lo necesario para su correcta ejecucion.</t>
  </si>
  <si>
    <t>Suministro e instalacion de No Break Koblenz 4816 R Regulador (480 VA), incluye: materiales, mano de obra, herramienta, equipo y todo lo necesario para su correcta ejecucion</t>
  </si>
  <si>
    <t>Suministro e instalacion de Esteriliador Autoclave de 3 charolas (aire seco electronico), incluye: materiales, mano de obra, herramienta, equipo y todo lo necesario para su correcta ejecucion.</t>
  </si>
  <si>
    <t>Suministro e instalacion de Negatoscopio 1 Campo (Luz Normal), incluye: materiales, mano de obra, herramienta, equipo y todo lo necesario para su correcta ejecucion.</t>
  </si>
  <si>
    <r>
      <t xml:space="preserve">Suministro y colocacion de </t>
    </r>
    <r>
      <rPr>
        <b/>
        <sz val="9"/>
        <rFont val="Arial"/>
        <family val="2"/>
      </rPr>
      <t>tapa y contacto/apagador,</t>
    </r>
    <r>
      <rPr>
        <sz val="9"/>
        <rFont val="Arial"/>
        <family val="2"/>
      </rPr>
      <t xml:space="preserve"> incluye: cortes, ajustes, pruebas, material, mano de obra, herramienta y/o equipo y todo lo necesario para su ejecución. </t>
    </r>
  </si>
  <si>
    <r>
      <t xml:space="preserve">Suministro y colocacion de </t>
    </r>
    <r>
      <rPr>
        <b/>
        <sz val="9"/>
        <rFont val="Arial"/>
        <family val="2"/>
      </rPr>
      <t>tapa y apagador sencillo</t>
    </r>
    <r>
      <rPr>
        <sz val="9"/>
        <rFont val="Arial"/>
        <family val="2"/>
      </rPr>
      <t xml:space="preserve">, incluye: cortes, ajustes, pruebas, material, mano de obra, herramienta y/o equipo y todo lo necesario para su ejecución. </t>
    </r>
  </si>
  <si>
    <r>
      <t xml:space="preserve">Suministro e instalacion de </t>
    </r>
    <r>
      <rPr>
        <b/>
        <sz val="9"/>
        <rFont val="Arial"/>
        <family val="2"/>
      </rPr>
      <t>interruptor termomagnetico de 1 polo</t>
    </r>
    <r>
      <rPr>
        <sz val="9"/>
        <rFont val="Arial"/>
        <family val="2"/>
      </rPr>
      <t xml:space="preserve"> - 15amp a 50 amps. Incluye: material, mano de obra, herramienta y/o equipo y todo lo necesario para su ejecución. </t>
    </r>
  </si>
  <si>
    <r>
      <t xml:space="preserve">Suministro e instalacion de </t>
    </r>
    <r>
      <rPr>
        <b/>
        <sz val="9"/>
        <rFont val="Arial"/>
        <family val="2"/>
      </rPr>
      <t>salida electrica para centro</t>
    </r>
    <r>
      <rPr>
        <sz val="9"/>
        <rFont val="Arial"/>
        <family val="2"/>
      </rPr>
      <t>, incluye: caja galvanizada, cable THW  12 (1 negro, 1 blanco y 1 Tierra Física Verde) , poliducto de 1/2"Ø,  material, mano de obra, , herramienta y/o equipo y todo lo necesario para su ejecución. (lamparas dirigible de empotrar)</t>
    </r>
  </si>
  <si>
    <r>
      <t xml:space="preserve">Suministro y colocacion de </t>
    </r>
    <r>
      <rPr>
        <b/>
        <sz val="9"/>
        <rFont val="Arial"/>
        <family val="2"/>
      </rPr>
      <t>centro de carga</t>
    </r>
    <r>
      <rPr>
        <sz val="9"/>
        <rFont val="Arial"/>
        <family val="2"/>
      </rPr>
      <t xml:space="preserve">, Square D , QO </t>
    </r>
    <r>
      <rPr>
        <b/>
        <sz val="9"/>
        <rFont val="Arial"/>
        <family val="2"/>
      </rPr>
      <t xml:space="preserve"> 20 monofasico </t>
    </r>
    <r>
      <rPr>
        <sz val="9"/>
        <rFont val="Arial"/>
        <family val="2"/>
      </rPr>
      <t xml:space="preserve">o similar, incluye conexión a tierra, mano de obra, material, herramienta y equipo. </t>
    </r>
  </si>
  <si>
    <r>
      <t xml:space="preserve">Suministro e instalacion de </t>
    </r>
    <r>
      <rPr>
        <b/>
        <sz val="9"/>
        <rFont val="Arial"/>
        <family val="2"/>
      </rPr>
      <t>salida electrica para aire acondicionado</t>
    </r>
    <r>
      <rPr>
        <sz val="9"/>
        <rFont val="Arial"/>
        <family val="2"/>
      </rPr>
      <t xml:space="preserve"> 220v, incluye: cable TW 10, (1 negro, 1 blanco y 1 Tierra Física Verde),  material, mano de obra, herramienta y/o equipo y todo lo necesario para su ejecución.</t>
    </r>
  </si>
  <si>
    <r>
      <rPr>
        <b/>
        <sz val="9"/>
        <rFont val="Arial"/>
        <family val="2"/>
      </rPr>
      <t>Retiro de cable en salida electrica dañado</t>
    </r>
    <r>
      <rPr>
        <sz val="9"/>
        <rFont val="Arial"/>
        <family val="2"/>
      </rPr>
      <t>, incluye: material, mano de obra, herramienta y todo lo necesario para su ejecución.</t>
    </r>
  </si>
  <si>
    <r>
      <t xml:space="preserve">Suministro e instalacion de </t>
    </r>
    <r>
      <rPr>
        <b/>
        <sz val="9"/>
        <rFont val="Arial"/>
        <family val="2"/>
      </rPr>
      <t>salida electrica para lampara</t>
    </r>
    <r>
      <rPr>
        <sz val="9"/>
        <rFont val="Arial"/>
        <family val="2"/>
      </rPr>
      <t>, incluye: cable THW  12 (1 negro, 1 blanco y 1 Tierra Física Verde) ,  material, mano de obra, , herramienta y/o equipo y todo lo necesario para su ejecución.</t>
    </r>
  </si>
  <si>
    <t>Suministro e instalacion de Bomba Hidroneumatica 1/2 HP 50 litros, incluye: materiales, mano de obra, herramienta, equipo y todo lo necesario para su correcta ejecucion.</t>
  </si>
  <si>
    <r>
      <rPr>
        <b/>
        <sz val="9"/>
        <rFont val="Arial"/>
        <family val="2"/>
      </rPr>
      <t xml:space="preserve">Demolición de dala de desplante </t>
    </r>
    <r>
      <rPr>
        <sz val="9"/>
        <rFont val="Arial"/>
        <family val="2"/>
      </rPr>
      <t>de 15x20 cms., incluye: mano de obra, herramienta y/o equipo y todo lo necesario para su ejecución.</t>
    </r>
  </si>
  <si>
    <r>
      <rPr>
        <b/>
        <sz val="9"/>
        <rFont val="Arial"/>
        <family val="2"/>
      </rPr>
      <t>Desmonte de centro de carga QO12</t>
    </r>
    <r>
      <rPr>
        <sz val="9"/>
        <rFont val="Arial"/>
        <family val="2"/>
      </rPr>
      <t>, incluye: mano de obra, herramienta y todo lo necesario para su ejecución.</t>
    </r>
  </si>
  <si>
    <r>
      <rPr>
        <b/>
        <sz val="9"/>
        <rFont val="Arial"/>
        <family val="2"/>
      </rPr>
      <t xml:space="preserve">Desmonte y retiro de mamparas </t>
    </r>
    <r>
      <rPr>
        <sz val="9"/>
        <rFont val="Arial"/>
        <family val="2"/>
      </rPr>
      <t>en baños, incluye: mano de obra, herramienta y/o equipo y todo lo necesario para su ejecución.</t>
    </r>
  </si>
  <si>
    <r>
      <t xml:space="preserve">Realizacion de </t>
    </r>
    <r>
      <rPr>
        <b/>
        <sz val="9"/>
        <rFont val="Arial"/>
        <family val="2"/>
      </rPr>
      <t>murete de enrase de block</t>
    </r>
    <r>
      <rPr>
        <sz val="9"/>
        <rFont val="Arial"/>
        <family val="2"/>
      </rPr>
      <t xml:space="preserve"> de cemento </t>
    </r>
    <r>
      <rPr>
        <b/>
        <sz val="9"/>
        <rFont val="Arial"/>
        <family val="2"/>
      </rPr>
      <t>15x20x40</t>
    </r>
    <r>
      <rPr>
        <sz val="9"/>
        <rFont val="Arial"/>
        <family val="2"/>
      </rPr>
      <t xml:space="preserve"> cms, dos hiladas sobre dala de liga, asentado con mortero cemento- arena, proporcion 1:4 juntas de 1.5 cm. de espesor acabado comun y 1 varilla  1/2"Ø  ahogada en concreto @ 41 cms. incluye: material, mano de obra, herramienta y/o equipo y todo lo necesario para su ejecución. </t>
    </r>
  </si>
  <si>
    <r>
      <t xml:space="preserve">Realizacion de </t>
    </r>
    <r>
      <rPr>
        <b/>
        <sz val="9"/>
        <rFont val="Arial"/>
        <family val="2"/>
      </rPr>
      <t>barra de concreto en usos multiples</t>
    </r>
    <r>
      <rPr>
        <sz val="9"/>
        <rFont val="Arial"/>
        <family val="2"/>
      </rPr>
      <t xml:space="preserve"> de 0.73  x 0.07 Y 0.90 mts. de altura terminada, a base de concreto f´c=150 kg/cm2, armado con varillas 3/8" @ 15 cms. en ambos sentidos con hueco para recibir tarja con escurridera y lavabo tipo ovalin de empotrar; empotrada en muro y tres piernas de tabique rojo 7x14x28 cms. acabado pulido cara interior, incluye: cimbrado, colado, vibrado, curado, descimbrado, material, mano de obra, herramienta y/o equipo y todo lo necesario para su ejecución.  </t>
    </r>
  </si>
  <si>
    <r>
      <t xml:space="preserve">Realizacion de </t>
    </r>
    <r>
      <rPr>
        <b/>
        <sz val="9"/>
        <rFont val="Arial"/>
        <family val="2"/>
      </rPr>
      <t xml:space="preserve">aplanado en muros </t>
    </r>
    <r>
      <rPr>
        <sz val="9"/>
        <rFont val="Arial"/>
        <family val="2"/>
      </rPr>
      <t>a base de mortero cemento-cal-arena</t>
    </r>
    <r>
      <rPr>
        <b/>
        <sz val="9"/>
        <rFont val="Arial"/>
        <family val="2"/>
      </rPr>
      <t xml:space="preserve">, </t>
    </r>
    <r>
      <rPr>
        <sz val="9"/>
        <rFont val="Arial"/>
        <family val="2"/>
      </rPr>
      <t xml:space="preserve"> </t>
    </r>
    <r>
      <rPr>
        <b/>
        <sz val="9"/>
        <rFont val="Arial"/>
        <family val="2"/>
      </rPr>
      <t>acabado rastreado,</t>
    </r>
    <r>
      <rPr>
        <sz val="9"/>
        <rFont val="Arial"/>
        <family val="2"/>
      </rPr>
      <t xml:space="preserve"> incluye: material, mano de obra, herramienta y todo lo necesario para su ejecución. </t>
    </r>
  </si>
  <si>
    <r>
      <t xml:space="preserve">Suministro y </t>
    </r>
    <r>
      <rPr>
        <b/>
        <sz val="9"/>
        <rFont val="Arial"/>
        <family val="2"/>
      </rPr>
      <t xml:space="preserve">colocación de manerales y regadera </t>
    </r>
    <r>
      <rPr>
        <sz val="9"/>
        <rFont val="Arial"/>
        <family val="2"/>
      </rPr>
      <t>Modelo HELVEX, incluye: material, mano de obra, herramienta y todo lo necesario para su ejecución</t>
    </r>
  </si>
  <si>
    <r>
      <t xml:space="preserve">Suministro e </t>
    </r>
    <r>
      <rPr>
        <b/>
        <sz val="9"/>
        <rFont val="Arial"/>
        <family val="2"/>
      </rPr>
      <t>instalación de murete de medición</t>
    </r>
    <r>
      <rPr>
        <sz val="9"/>
        <rFont val="Arial"/>
        <family val="2"/>
      </rPr>
      <t>, incluye: nicho de ladrillo y cemento de 1.7m de alto x 0.7m. De ancho  x 0.25 m. De fondo, base de medición 5-200 a. Con tablilla de pruebas, varilla cw de 1.5m., tubo 2" galvanizado, cable thw cal 2/0, cable thw cal 1/0, cable thw cal 2 para tierrra fisica, centro de carga con interruptor termimagnetico 3p - 50 amp tipo fal, P/ aterrizar medición, herramienta, equipo y todo lo necesario para su correcta instalación.</t>
    </r>
  </si>
  <si>
    <r>
      <t xml:space="preserve">Suministro y colocación de </t>
    </r>
    <r>
      <rPr>
        <b/>
        <sz val="9"/>
        <rFont val="Arial"/>
        <family val="2"/>
      </rPr>
      <t>centro de carga</t>
    </r>
    <r>
      <rPr>
        <sz val="9"/>
        <rFont val="Arial"/>
        <family val="2"/>
      </rPr>
      <t xml:space="preserve">, Square D , nQO  24 o similar, incluye: interruptor termimagenitco de 100 amp con gabinete tipo nema mca Square D., mano de obra, material, herramienta y equipo. </t>
    </r>
  </si>
  <si>
    <r>
      <t xml:space="preserve">Suministro y colocacion de </t>
    </r>
    <r>
      <rPr>
        <b/>
        <sz val="9"/>
        <rFont val="Arial"/>
        <family val="2"/>
      </rPr>
      <t xml:space="preserve">puertas corredizas bajo barra </t>
    </r>
    <r>
      <rPr>
        <sz val="9"/>
        <rFont val="Arial"/>
        <family val="2"/>
      </rPr>
      <t>, a base de PVC español y aluminio, color gris claro, incluye: chapa de seguridad, y 1 entrepaño pvc, mano de obra, material, herramienta y todo lo necesario para su ejecucion,</t>
    </r>
    <r>
      <rPr>
        <b/>
        <sz val="9"/>
        <rFont val="Arial"/>
        <family val="2"/>
      </rPr>
      <t xml:space="preserve"> </t>
    </r>
  </si>
  <si>
    <r>
      <t xml:space="preserve">Suministro e </t>
    </r>
    <r>
      <rPr>
        <b/>
        <sz val="9"/>
        <rFont val="Arial"/>
        <family val="2"/>
      </rPr>
      <t>instalacion de proteccion en herreria para ventana</t>
    </r>
    <r>
      <rPr>
        <sz val="9"/>
        <rFont val="Arial"/>
        <family val="2"/>
      </rPr>
      <t>, por parte interior de ventana, con cuadrado de 1/2" a cada 11 cms. en sentido vertical y dos en sentido horizontal, (1 arriba separado 11 cms del marco y  abajo separado 11 cms.), con marco de solera de 1", anclado con taquete de varilla 3/8"Ø barrenado en marco de solera sobre vano de ventana a hueso, incluye: anclaje, fondo anticorrosivo color gris, material, mano de obra, herramienta y/o equipo y todo lo necesario para su correcta colocacion.</t>
    </r>
  </si>
  <si>
    <r>
      <t xml:space="preserve">Suministro e instalacion de </t>
    </r>
    <r>
      <rPr>
        <b/>
        <sz val="9"/>
        <rFont val="Arial"/>
        <family val="2"/>
      </rPr>
      <t>proteccion para puerta</t>
    </r>
    <r>
      <rPr>
        <sz val="9"/>
        <rFont val="Arial"/>
        <family val="2"/>
      </rPr>
      <t xml:space="preserve"> </t>
    </r>
    <r>
      <rPr>
        <b/>
        <sz val="9"/>
        <rFont val="Arial"/>
        <family val="2"/>
      </rPr>
      <t>principal en herreria,</t>
    </r>
    <r>
      <rPr>
        <sz val="9"/>
        <rFont val="Arial"/>
        <family val="2"/>
      </rPr>
      <t xml:space="preserve"> con cuadrado de 1/2" a cada 11 cms. en sentido vertical y a cada 35 cms en sentido horizontal, sobre marco y contra marco de PTR de 1 1/2", con chapa cuadrada de seguridad, y anclado a muro con ancla de angulo de 1", incluye: romper muro, anclaje, resane, fondo anticorrosivo color gris, material, mano de obra, herramienta y/o equipo y todo lo necesario para su correcta colocacion. 2 puertas</t>
    </r>
  </si>
  <si>
    <r>
      <t xml:space="preserve">Suministro e instalación de </t>
    </r>
    <r>
      <rPr>
        <b/>
        <sz val="9"/>
        <rFont val="Arial"/>
        <family val="2"/>
      </rPr>
      <t xml:space="preserve">puerta multipanel lisa 90X210 cms </t>
    </r>
    <r>
      <rPr>
        <sz val="9"/>
        <rFont val="Arial"/>
        <family val="2"/>
      </rPr>
      <t>con chapa tipo bola acabado cromo buena calidad, incluye: bisagras, material, mano de obra, herramienta y/o equipo y todo lo necesario para su ejecución.</t>
    </r>
  </si>
  <si>
    <r>
      <t xml:space="preserve">Suministro e instalación de </t>
    </r>
    <r>
      <rPr>
        <b/>
        <sz val="9"/>
        <rFont val="Arial"/>
        <family val="2"/>
      </rPr>
      <t xml:space="preserve">puerta multipanel lisa 110X210 cms </t>
    </r>
    <r>
      <rPr>
        <sz val="9"/>
        <rFont val="Arial"/>
        <family val="2"/>
      </rPr>
      <t>con chapa tipo bola acabado cromo buena calidad, incluye: bisagras, material, mano de obra, herramienta y/o equipo y todo lo necesario para su ejecución.</t>
    </r>
  </si>
  <si>
    <t>Suministro y colocacion de taza para fluxometro HELVEZ blanco, incluye: materiales, mano de obra, herramienta y equipo</t>
  </si>
  <si>
    <t>Suministro y colocacion de fluxometro HELVEZ de pedal, incluye: materiales, mano de obra, herramienta y equipo</t>
  </si>
  <si>
    <r>
      <t xml:space="preserve">Suministro e instalación de </t>
    </r>
    <r>
      <rPr>
        <b/>
        <sz val="9"/>
        <rFont val="Arial"/>
        <family val="2"/>
      </rPr>
      <t xml:space="preserve">puerta multipanel lisa 100X210 cms </t>
    </r>
    <r>
      <rPr>
        <sz val="9"/>
        <rFont val="Arial"/>
        <family val="2"/>
      </rPr>
      <t>con chapa tipo bola acabado cromo buena calidad, incluye: bisagras, material, mano de obra, herramienta y/o equipo y todo lo necesario para su ejecución.</t>
    </r>
  </si>
  <si>
    <r>
      <t xml:space="preserve">Suministro e instalación de </t>
    </r>
    <r>
      <rPr>
        <b/>
        <sz val="9"/>
        <rFont val="Arial"/>
        <family val="2"/>
      </rPr>
      <t xml:space="preserve">puerta multipanel lisa 70X210 cms </t>
    </r>
    <r>
      <rPr>
        <sz val="9"/>
        <rFont val="Arial"/>
        <family val="2"/>
      </rPr>
      <t>con chapa tipo bola acabado cromo buena calidad, incluye: bisagras, material, mano de obra, herramienta y/o equipo y todo lo necesario para su ejecución.</t>
    </r>
  </si>
  <si>
    <r>
      <t xml:space="preserve">Suministro e instalación de </t>
    </r>
    <r>
      <rPr>
        <b/>
        <sz val="9"/>
        <rFont val="Arial"/>
        <family val="2"/>
      </rPr>
      <t>puerta de lamina lisa calibre 16, de 1.00 ancho x 2.10 cms. de alto</t>
    </r>
    <r>
      <rPr>
        <sz val="9"/>
        <rFont val="Arial"/>
        <family val="2"/>
      </rPr>
      <t xml:space="preserve">, incluye:chapa de seguridad cuadrada, bisagras, fondo anticorrosivo color gris, y pintura esmalte </t>
    </r>
    <r>
      <rPr>
        <b/>
        <sz val="9"/>
        <rFont val="Arial"/>
        <family val="2"/>
      </rPr>
      <t>color gris plata claro</t>
    </r>
    <r>
      <rPr>
        <sz val="9"/>
        <rFont val="Arial"/>
        <family val="2"/>
      </rPr>
      <t>, material, mano de obra, herramienta y/o equipo y todo lo necesario para su correcta colocación.</t>
    </r>
  </si>
  <si>
    <r>
      <t xml:space="preserve">Suministro e instalación de </t>
    </r>
    <r>
      <rPr>
        <b/>
        <sz val="9"/>
        <rFont val="Arial"/>
        <family val="2"/>
      </rPr>
      <t>puerta de lamina lisa calibre 16 de 1.00 x 2.10 cms. de ancho</t>
    </r>
    <r>
      <rPr>
        <sz val="9"/>
        <rFont val="Arial"/>
        <family val="2"/>
      </rPr>
      <t xml:space="preserve">, incluye: barra de impacto antipanico down acero inoxidable de 84 cms, bisagras, fondo anticorrosivo color gris, y pintura esmalte </t>
    </r>
    <r>
      <rPr>
        <b/>
        <sz val="9"/>
        <rFont val="Arial"/>
        <family val="2"/>
      </rPr>
      <t>color gris plata claro</t>
    </r>
    <r>
      <rPr>
        <sz val="9"/>
        <rFont val="Arial"/>
        <family val="2"/>
      </rPr>
      <t xml:space="preserve">, material, mano de obra, herramienta y/o equipo y todo lo necesario para su correcta colocación. </t>
    </r>
  </si>
  <si>
    <r>
      <t xml:space="preserve">Suministro e instalación de </t>
    </r>
    <r>
      <rPr>
        <b/>
        <sz val="9"/>
        <rFont val="Arial"/>
        <family val="2"/>
      </rPr>
      <t>cancel de aluminio brillante</t>
    </r>
    <r>
      <rPr>
        <sz val="9"/>
        <rFont val="Arial"/>
        <family val="2"/>
      </rPr>
      <t xml:space="preserve"> linea 3" 1.80x2.16M h (incluye 2 puertas abatibles ambos lados de 0.90 ancho x2.16 mts. de altura cada puerta) con cristal tintex de 6 mm,  incluye: 2  jaladeras doble "H" 80cms, chapa de seguridad, pasador doble al piso, material, mano de obra, herramienta y/o equipo y todo lo necesario para su ejecución. </t>
    </r>
    <r>
      <rPr>
        <b/>
        <sz val="9"/>
        <rFont val="Arial"/>
        <family val="2"/>
      </rPr>
      <t>puerta acceso principal</t>
    </r>
  </si>
  <si>
    <r>
      <t>Suministro e instalación de c</t>
    </r>
    <r>
      <rPr>
        <b/>
        <sz val="9"/>
        <rFont val="Arial"/>
        <family val="2"/>
      </rPr>
      <t xml:space="preserve">ancel de aluminio brillante linea 3" </t>
    </r>
    <r>
      <rPr>
        <sz val="9"/>
        <rFont val="Arial"/>
        <family val="2"/>
      </rPr>
      <t xml:space="preserve">(incluye 1 puerta abatible hacia el interior de 1.00 ancho x2.10 mts. de altura) con cristal claro de 6 mm,  incluye: bisagra de piso, jaladera doble "H" 80cms, chapa de seguridad, pasador  al piso, pata de cabra color aluminio,  material, mano de obra, herramienta y/o equipo y todo lo necesario para su ejecución. </t>
    </r>
  </si>
  <si>
    <r>
      <t xml:space="preserve">Suministro e instalación de </t>
    </r>
    <r>
      <rPr>
        <b/>
        <sz val="9"/>
        <rFont val="Arial"/>
        <family val="2"/>
      </rPr>
      <t xml:space="preserve">mampara </t>
    </r>
    <r>
      <rPr>
        <sz val="9"/>
        <rFont val="Arial"/>
        <family val="2"/>
      </rPr>
      <t xml:space="preserve">de aluminio natural 2" y acrílico opalino 3mm. de espesor para área de </t>
    </r>
    <r>
      <rPr>
        <b/>
        <sz val="9"/>
        <rFont val="Arial"/>
        <family val="2"/>
      </rPr>
      <t>baño</t>
    </r>
    <r>
      <rPr>
        <sz val="9"/>
        <rFont val="Arial"/>
        <family val="2"/>
      </rPr>
      <t>,  incluye: puerta y un fijo, jaladera, material, mano de obra, herramienta y/o equipo y todo lo necesario para su correcta ejecución.</t>
    </r>
  </si>
  <si>
    <r>
      <t xml:space="preserve">Suministro e instalación de </t>
    </r>
    <r>
      <rPr>
        <b/>
        <sz val="9"/>
        <rFont val="Arial"/>
        <family val="2"/>
      </rPr>
      <t xml:space="preserve">mampara </t>
    </r>
    <r>
      <rPr>
        <sz val="9"/>
        <rFont val="Arial"/>
        <family val="2"/>
      </rPr>
      <t xml:space="preserve">de aluminio natural 2" y acrílico opalino 3mm. de espesor para área de </t>
    </r>
    <r>
      <rPr>
        <b/>
        <sz val="9"/>
        <rFont val="Arial"/>
        <family val="2"/>
      </rPr>
      <t>baño</t>
    </r>
    <r>
      <rPr>
        <sz val="9"/>
        <rFont val="Arial"/>
        <family val="2"/>
      </rPr>
      <t>,  incluye: dos puertas y dos fijo, jaladera, material, mano de obra, herramienta y/o equipo y todo lo necesario para su correcta ejecución.</t>
    </r>
  </si>
  <si>
    <r>
      <rPr>
        <b/>
        <sz val="9"/>
        <rFont val="Arial"/>
        <family val="2"/>
      </rPr>
      <t>Salida hidráulica para mueble dental</t>
    </r>
    <r>
      <rPr>
        <sz val="9"/>
        <rFont val="Arial"/>
        <family val="2"/>
      </rPr>
      <t>, con tubería 1/2"Ø, incluye: difulcacion para doble alimentación de agua fría, ranurados, resanes, material, mano de obra, herramienta y/o equipo y todo lo necesario para su correcta ejecución.</t>
    </r>
  </si>
  <si>
    <r>
      <rPr>
        <b/>
        <sz val="9"/>
        <rFont val="Arial"/>
        <family val="2"/>
      </rPr>
      <t>Salida sanitaria para mueble dental</t>
    </r>
    <r>
      <rPr>
        <sz val="9"/>
        <rFont val="Arial"/>
        <family val="2"/>
      </rPr>
      <t>, con tuberia de 2"Ø, incluye: ranurados, excavaciones, resanes, material, mano de obra, herramienta y/o equipo y todo lo necesario para su ejecución</t>
    </r>
  </si>
  <si>
    <r>
      <t xml:space="preserve">Suministro e instalación de </t>
    </r>
    <r>
      <rPr>
        <b/>
        <sz val="9"/>
        <rFont val="Arial"/>
        <family val="2"/>
      </rPr>
      <t>salida eléctrica para mueble dental</t>
    </r>
    <r>
      <rPr>
        <sz val="9"/>
        <rFont val="Arial"/>
        <family val="2"/>
      </rPr>
      <t>, incluye: bote integral, tres cables TW 12 (1 negro, 1 blanco y 1 Ttierra Física Verde) , poliducto de 1/2"Ø, material, mano de obra, herramienta y/o equipo y todo lo necesario para su ejecución.</t>
    </r>
  </si>
  <si>
    <r>
      <t xml:space="preserve">Suministro e instalación de </t>
    </r>
    <r>
      <rPr>
        <b/>
        <sz val="9"/>
        <rFont val="Arial"/>
        <family val="2"/>
      </rPr>
      <t>puerta de lamina lisa calibre 16, de 0.90 ancho x 2.10 cms. de alto</t>
    </r>
    <r>
      <rPr>
        <sz val="9"/>
        <rFont val="Arial"/>
        <family val="2"/>
      </rPr>
      <t xml:space="preserve">, incluye:chapa de seguridad cuadrada, bisagras, fondo anticorrosivo color gris, y pintura esmalte </t>
    </r>
    <r>
      <rPr>
        <b/>
        <sz val="9"/>
        <rFont val="Arial"/>
        <family val="2"/>
      </rPr>
      <t>color gris plata claro</t>
    </r>
    <r>
      <rPr>
        <sz val="9"/>
        <rFont val="Arial"/>
        <family val="2"/>
      </rPr>
      <t>, material, mano de obra, herramienta y/o equipo y todo lo necesario para su correcta colocación.</t>
    </r>
  </si>
  <si>
    <r>
      <t>Realizacion de</t>
    </r>
    <r>
      <rPr>
        <b/>
        <sz val="9"/>
        <rFont val="Arial"/>
        <family val="2"/>
      </rPr>
      <t xml:space="preserve"> base de concreto</t>
    </r>
    <r>
      <rPr>
        <sz val="9"/>
        <rFont val="Arial"/>
        <family val="2"/>
      </rPr>
      <t xml:space="preserve"> de</t>
    </r>
    <r>
      <rPr>
        <b/>
        <sz val="9"/>
        <rFont val="Arial"/>
        <family val="2"/>
      </rPr>
      <t xml:space="preserve"> 0.60x0.40x0.025 </t>
    </r>
    <r>
      <rPr>
        <sz val="9"/>
        <rFont val="Arial"/>
        <family val="2"/>
      </rPr>
      <t xml:space="preserve">mts. de altura terminada, para </t>
    </r>
    <r>
      <rPr>
        <b/>
        <sz val="9"/>
        <rFont val="Arial"/>
        <family val="2"/>
      </rPr>
      <t>soporte</t>
    </r>
    <r>
      <rPr>
        <sz val="9"/>
        <rFont val="Arial"/>
        <family val="2"/>
      </rPr>
      <t xml:space="preserve"> de concreto f´c=150 kg/cm2,armado con varillas alambrón de 1/4" @ 10 cms. en ambos sentidos, con marco angular de 1", empotrada en muro a .040 mts sobre barra, incluye: cimbrado, colado, vibrado, curado, descimbrado, material, mano de obra, herramienta y/o equipo y todo lo necesario para su ejecución. en area de dental y usos multiples</t>
    </r>
  </si>
  <si>
    <r>
      <t>Suministro y aplicación de pintura en</t>
    </r>
    <r>
      <rPr>
        <b/>
        <sz val="9"/>
        <rFont val="Arial"/>
        <family val="2"/>
      </rPr>
      <t xml:space="preserve"> cornisas y marquesinas</t>
    </r>
    <r>
      <rPr>
        <sz val="9"/>
        <rFont val="Arial"/>
        <family val="2"/>
      </rPr>
      <t xml:space="preserve">, </t>
    </r>
    <r>
      <rPr>
        <b/>
        <sz val="9"/>
        <rFont val="Arial"/>
        <family val="2"/>
      </rPr>
      <t>vinilica lavable</t>
    </r>
    <r>
      <rPr>
        <sz val="9"/>
        <rFont val="Arial"/>
        <family val="2"/>
      </rPr>
      <t xml:space="preserve"> de buena calidad tipo vinimex de marca berelex de berel o similar, a dos manos, incluye: descarapelado, resanes, sellador, material, mano de obra, herramienta y/o equipo y todo lo necesario para su correcta aplicación.</t>
    </r>
  </si>
  <si>
    <r>
      <t xml:space="preserve">Instalacion de </t>
    </r>
    <r>
      <rPr>
        <b/>
        <sz val="9"/>
        <rFont val="Arial"/>
        <family val="2"/>
      </rPr>
      <t>transformador</t>
    </r>
    <r>
      <rPr>
        <sz val="9"/>
        <rFont val="Arial"/>
        <family val="2"/>
      </rPr>
      <t xml:space="preserve"> de distribucion y operacion radial, autoenfriado en aire, </t>
    </r>
    <r>
      <rPr>
        <b/>
        <sz val="9"/>
        <rFont val="Arial"/>
        <family val="2"/>
      </rPr>
      <t>tipo pedestal</t>
    </r>
    <r>
      <rPr>
        <sz val="9"/>
        <rFont val="Arial"/>
        <family val="2"/>
      </rPr>
      <t xml:space="preserve">, de </t>
    </r>
    <r>
      <rPr>
        <b/>
        <sz val="9"/>
        <rFont val="Arial"/>
        <family val="2"/>
      </rPr>
      <t>225kva</t>
    </r>
    <r>
      <rPr>
        <sz val="9"/>
        <rFont val="Arial"/>
        <family val="2"/>
      </rPr>
      <t>, 13,200 kv de tension primaria, 3 fases, 60 hz, conexion estrella, con 4 derivaciones de 2.5 % cada una de la tension nominal dos abajo dos arriba. tension en el secundario de 220-127 radial vca, 3f-4h, conexion estrella con neutro, ance marca iemsa, para operar con una sobreelevacion de temperatura de 65°c sobre un medio ambiente de 30 grados°C promedio y 40°C maxima, a una altura de operacion de 2300mts. s.n.m. incluye puesta a tierra de accesorios y equipo, terminales, tornilleria, herramienta, equipo y todo lo necesario para su correcta instalacion., incluye: codos, insertos, adaptador para tierra, cable cobre No. 4, terminles.mano de obra, herramienta, equipo y todo lo necesario para su correcta instalacion</t>
    </r>
  </si>
  <si>
    <t>Suministro e instalacion de codo de operación con carga para 15 kv cal 1/0, incluye: materiales, mano de obra, herramienta y equipo</t>
  </si>
  <si>
    <t>Suministro y colocacion de adaptador para tierra, incluye: materiales, mano de obra, herramienta y equipo</t>
  </si>
  <si>
    <t>Suministro y colocacion de cable XLP cal 1/0 para 15 kv de aluminio, incluye: materiales, mano de obra, herramienta y equipo</t>
  </si>
  <si>
    <t>Suministro y colocacion de varilla de tierra de 3 mts, incluye: materiales, mano de obra, herramienta y equipo</t>
  </si>
  <si>
    <t>Suministro e instalacion de boquilla estacionaria para 15 kv de 200 amp, incluye: materiales, mano de obra, herramienta y equipo</t>
  </si>
  <si>
    <t>Suministro y instalacion de cable de cobre desnudo cal 4/0 para tierra fisica del transformador, incluye: materiales, mano de obra, herramienta y equipo</t>
  </si>
  <si>
    <t>Suministro y instalacion de cable de cobre desnudo cal 1/0, incluye: materiales, mano de obra, herramienta y equipo</t>
  </si>
  <si>
    <t>Suministro y instalacion de carga cadweld #90, incluye: materiales, mano de obra, herramienta y equipo</t>
  </si>
  <si>
    <t>Suministro e instalacion de insertor doble, incluye: materiales, mano de obra, herramienta y equipo.</t>
  </si>
  <si>
    <t>Suministro e instalacion de codo tipo apartarrayos para 10 kv, inclue: materiales, mano de obra, herramienta y equipo.</t>
  </si>
  <si>
    <t>Suministro y colocacion de cable THW cal 08 (verde) para tierra fisica, incluye: materiales, mano de obra, herramienta y equipo</t>
  </si>
  <si>
    <r>
      <rPr>
        <sz val="9"/>
        <rFont val="Arial"/>
        <family val="2"/>
      </rPr>
      <t xml:space="preserve">Corte de losa de concreto simple con </t>
    </r>
    <r>
      <rPr>
        <b/>
        <sz val="9"/>
        <rFont val="Arial"/>
        <family val="2"/>
      </rPr>
      <t>Cortadora de disco</t>
    </r>
    <r>
      <rPr>
        <sz val="9"/>
        <rFont val="Arial"/>
        <family val="2"/>
      </rPr>
      <t>, incluye: disco diamante, materiales, mano de obra, herramienta y equipo</t>
    </r>
  </si>
  <si>
    <r>
      <t xml:space="preserve">Realizacion de </t>
    </r>
    <r>
      <rPr>
        <b/>
        <sz val="9"/>
        <rFont val="Arial"/>
        <family val="2"/>
      </rPr>
      <t xml:space="preserve">firme concreto </t>
    </r>
    <r>
      <rPr>
        <sz val="9"/>
        <rFont val="Arial"/>
        <family val="2"/>
      </rPr>
      <t>f´c=200 kg/cm2, a, terminado afinado de 10 cms. de espesor, incluye: material, mano de obra, herramienta y/o equipo y todo lo necesario para su ejecución.</t>
    </r>
  </si>
  <si>
    <t>Colocacion de adoquin existente en cepa asentado con mortero cem-are 1:3, incluye: materiales, mano de obra, herramienta y equipo.</t>
  </si>
  <si>
    <t>Suministro y colocacion de tubo de PVC pesado de 3", incluye: materiales, mano de obra, herramienta y equipo.</t>
  </si>
  <si>
    <t>Suministro y colocacion de tornillos de acero inoxidable para terminales de doble barreno, incluye: materiales, mano de obra, herramienta y equipo.</t>
  </si>
  <si>
    <t>Suministro y colocacion de interruptor termomagnetico de 1x20 amp siemens, incluye: materiales, mano de obra, herramienta y equipo.</t>
  </si>
  <si>
    <t>Suministro y colocacion de interruptor termomagnetico de 2x20 amp siemens, incluye: materiales, mano de obra, herramienta y equipo.</t>
  </si>
  <si>
    <t>Suministro y colocacion de cable THW cal 4/0 de cobre, incluye: materiales, mano de obra, herramienta y equipo.</t>
  </si>
  <si>
    <t>Suministro y colocacion de tapones de neopreno aislados, incluye: materiales, mano de obra, herramienta y equipo.</t>
  </si>
  <si>
    <t>Suministro y colocacion de mensulas, incluye: materiales, mano de obra, herramienta y equipo.</t>
  </si>
  <si>
    <t>Suministro y colocacion de taquetes expandibles de 3/8", incluye: materiales, mano de obra, herramienta y equipo.</t>
  </si>
  <si>
    <t>Suministro e instalacion de insertor de operación con carga para 15 kv de 200 amp. Incluye: materiales, mano de obra, herramienta y equipo</t>
  </si>
  <si>
    <r>
      <rPr>
        <b/>
        <sz val="9"/>
        <rFont val="Arial"/>
        <family val="2"/>
      </rPr>
      <t>Excavación a mano en cepas</t>
    </r>
    <r>
      <rPr>
        <sz val="9"/>
        <rFont val="Arial"/>
        <family val="2"/>
      </rPr>
      <t xml:space="preserve"> de material tipo II en cepa 0.55x0.60 m, incluye: mano de obra, herramienta y/o equipo y todo lo necesario para su ejecución.</t>
    </r>
  </si>
  <si>
    <t>Suministro y colocacion de zapata doble barreno para 4/0, incluye: materiales, mano de obra, herramienta y equipo.</t>
  </si>
  <si>
    <t>Suministro y colocacion de tubo de PVC pesado de 2 1/2"", incluye: materiales, mano de obra, herramienta y equipo.</t>
  </si>
  <si>
    <t>Suministro y colocacion de gabinete de 80 x 60 x 30 himel para albergar interruptor principal de 3x600 amp, incluye: materiales, mano de obra, herramienta y equipo</t>
  </si>
  <si>
    <r>
      <t>Suministro e instalación de</t>
    </r>
    <r>
      <rPr>
        <b/>
        <sz val="9"/>
        <rFont val="Arial"/>
        <family val="2"/>
      </rPr>
      <t xml:space="preserve"> lamina galvanizada cal 18 para botagua de 60 cms de desarrollo</t>
    </r>
    <r>
      <rPr>
        <sz val="9"/>
        <rFont val="Arial"/>
        <family val="2"/>
      </rPr>
      <t xml:space="preserve">, </t>
    </r>
  </si>
  <si>
    <t>Realizacion de resanes con mortero cem-are 1:3, en fachada exterior, incluye: materiales, mano de obra, elevacion de materiales, herramienta y equipo</t>
  </si>
  <si>
    <t>Reforzamiento de estructura metalica, con placas de solera de 1/2"x8", angulos de 3/8"x3" , incluye pintura de esmalte, soldaduras, y rebabeo, materiales, mano de obra, herramienta y equipo</t>
  </si>
  <si>
    <r>
      <rPr>
        <b/>
        <sz val="9"/>
        <rFont val="Arial"/>
        <family val="2"/>
      </rPr>
      <t>Limpieza final</t>
    </r>
    <r>
      <rPr>
        <sz val="9"/>
        <rFont val="Arial"/>
        <family val="2"/>
      </rPr>
      <t xml:space="preserve"> de la obra durante el transcurso y terminación de la misma, incluye: retiro de basura, escombros, lavado con hidrolavadora, retiros fuera de la obra, acarreos, mano de obra, mano de obra, herramienta y/o equipo y todo lo necesario para su correcta ejecucion.</t>
    </r>
  </si>
  <si>
    <r>
      <t xml:space="preserve">Ramaleos exteriores a base de </t>
    </r>
    <r>
      <rPr>
        <b/>
        <sz val="9"/>
        <rFont val="Arial"/>
        <family val="2"/>
      </rPr>
      <t>tuberia</t>
    </r>
    <r>
      <rPr>
        <sz val="9"/>
        <rFont val="Arial"/>
        <family val="2"/>
      </rPr>
      <t xml:space="preserve"> de </t>
    </r>
    <r>
      <rPr>
        <b/>
        <sz val="9"/>
        <rFont val="Arial"/>
        <family val="2"/>
      </rPr>
      <t>CPVC</t>
    </r>
    <r>
      <rPr>
        <sz val="9"/>
        <rFont val="Arial"/>
        <family val="2"/>
      </rPr>
      <t xml:space="preserve"> </t>
    </r>
    <r>
      <rPr>
        <b/>
        <sz val="9"/>
        <rFont val="Arial"/>
        <family val="2"/>
      </rPr>
      <t>1"Ø</t>
    </r>
    <r>
      <rPr>
        <sz val="9"/>
        <rFont val="Arial"/>
        <family val="2"/>
      </rPr>
      <t xml:space="preserve">, para </t>
    </r>
    <r>
      <rPr>
        <b/>
        <sz val="9"/>
        <rFont val="Arial"/>
        <family val="2"/>
      </rPr>
      <t>alimentacion desde toma de calle a tinaco</t>
    </r>
    <r>
      <rPr>
        <sz val="9"/>
        <rFont val="Arial"/>
        <family val="2"/>
      </rPr>
      <t>, incluye: material, mano de obra, herramienta y/o equipo y todo lo necesario para su ejecución</t>
    </r>
  </si>
  <si>
    <t>Interconexion correcta desde centreo de carga de cada medidor hasta cada uno de los locales, incluye: mano de obra, herramienta y equipo</t>
  </si>
  <si>
    <t>Tramites ante CFE para la entrega-recepcion de la obra</t>
  </si>
  <si>
    <t>Pagos por concepto de verificacion en Unidad de Verificacion ante la secretaria de energia y mina paraestatal</t>
  </si>
  <si>
    <t>Pago de contrato y deposito de garantia ante CFE</t>
  </si>
  <si>
    <t>Suministro y colocacion de cable xlp 3+1 cal 3/0, incluye: mano de obra, materiales, herramienta y todo lo necesario para su correcto funcionamiento</t>
  </si>
  <si>
    <t>Conexión de interruptor a medidores con 2 lineas de cable thw cal 8 (rojo), 1 linea de cable thw cal 8 (negro), 1 linea de cable thw cal 10 (verde) para tierra fisica, mangas termocontractil, 3 lineas de cable de cobre cal 2 y 1 linea de cable de cobre desnudo cal 4, concentrado de 17 medidores</t>
  </si>
  <si>
    <t>Suministro y colocacion de cable de cobre desnudo cal 2, incluye: mano de obra, materiales, herramienta y todo lo necesario para su correcto funcionamiento</t>
  </si>
  <si>
    <t>Suministro y colocacion de zapata de cobre de ojo cal 1/0, incluye: materiales, mano de obra, herramienta y equipo</t>
  </si>
  <si>
    <t>Suministro y colocacion de zapata de cobre de ojo cal 4/0, incluye: materiales, mano de obra, herramienta y equipo</t>
  </si>
  <si>
    <t>Conexión de interruptor a medidores con 2 lineas de cable thw cal 8 (rojo), 1 linea de cable thw cal 8 (negro), 1 linea de cable thw cal 10 (verde) para tierra fisica, mangas termocontractil, 3 lineas de cable de cobre cal 2 y 1 linea de cable de cobre desnudo cal 4, concentrado de 15 medidores</t>
  </si>
  <si>
    <t>Conexión de interruptor a medidores con 2 lineas de cable thw cal 8 (rojo), 1 linea de cable thw cal 8 (negro), 1 linea de cable thw cal 10 (verde) para tierra fisica, mangas termocontractil, 3 lineas de cable de cobre cal 2 y 1 linea de cable de cobre desnudo cal 4, concentrado de 10 medidores</t>
  </si>
  <si>
    <t>Suministro y colocacion de zapata de cobre de ojo cal 8, incluye: materiales, mano de obra, herramienta y equipo</t>
  </si>
  <si>
    <t>Suministro y colocacion de codo de pvc pesado de 2 1/2", incluye: materiales, mano de obra, herramienta y equipo.</t>
  </si>
  <si>
    <t>Suministro y colocacion de conectores de 2 1/2", incluye: materiales, mano de obra, herramienta y equipo.</t>
  </si>
  <si>
    <t>Suministro y colocacion de contras de 2 1/2", incluye: materiales, mano de obra, herramienta y equipo.</t>
  </si>
  <si>
    <t>Suministro y colocacion de monitores de 2 1/2", incluye: materiales, mano de obra, herramienta y equipo.</t>
  </si>
  <si>
    <t>Suministro y colocacion de interruptor de 3x100 amp, con gabinete, incluye: materiales, mano de obra, herramienta y equipo.</t>
  </si>
  <si>
    <t>Suministro y colocacion de interruptor de 3x175 amp, con gabinete, incluye: materiales, mano de obra, herramienta y equipo.</t>
  </si>
  <si>
    <t>Suministro y colocacion de interruptor de 3x150 amp, con gabinete, incluye: materiales, mano de obra, herramienta y equipo.</t>
  </si>
  <si>
    <t>Suministro y colocacion de interruptor de 3x600 amp. incluye: materiales, mano de obra, herramienta y equipo.</t>
  </si>
  <si>
    <t>Tapial a base de polin 4" x 4" @ 1.22 mts con base en escuadra de barrote de 2" x 4", con triplay 9mm, 1 cara, incluye: mano de obra, herramienta y equipo.</t>
  </si>
  <si>
    <t>Page 7 of 52</t>
  </si>
  <si>
    <t>Columna de seccion 20x30 cm y concreto f'c=200 kg/cm2, armada con 6 varillas #3 y estribos #2 @ 20 cm, incluye: habilitado y armado de acero, cimbrado, colado, descimbrado, materiales y la mano de obra necesaria</t>
  </si>
  <si>
    <t>Dala de cerramiento con seccion de 15x20 cm concreto f'c= 150 kg/cm2 con 4 varillas de #3 y estribos de #2 @ 20 cms, incluye: material, mano de obra, herramienta, equipo y todo lo necesario para su correcta ejecucion</t>
  </si>
  <si>
    <r>
      <t xml:space="preserve">Realizacion de </t>
    </r>
    <r>
      <rPr>
        <b/>
        <sz val="9"/>
        <rFont val="Arial"/>
        <family val="2"/>
      </rPr>
      <t>castillo de 15x15 cms</t>
    </r>
    <r>
      <rPr>
        <sz val="9"/>
        <rFont val="Arial"/>
        <family val="2"/>
      </rPr>
      <t>. de concreto hecho en obra f'c=200 kg/cm2, armada con 4 varillas del #3 y estribos #2 @ 15 cms., incluye: cimbra, descimbra, material, habilitado de acero, mano de obra, herramienta y/o equipo y todo lo necesario para su ejecución.</t>
    </r>
  </si>
  <si>
    <r>
      <t xml:space="preserve">Realización de </t>
    </r>
    <r>
      <rPr>
        <b/>
        <sz val="9"/>
        <rFont val="Arial"/>
        <family val="2"/>
      </rPr>
      <t>muro de block</t>
    </r>
    <r>
      <rPr>
        <sz val="9"/>
        <rFont val="Arial"/>
        <family val="2"/>
      </rPr>
      <t xml:space="preserve"> de 15x20x40 cms asentado con mortero, cemento-arena proporción 1:4 acabado común, incluye: andamios, material, material, mano de obra, herramienta y/o equipo y todo lo necesario para su ejecución.</t>
    </r>
  </si>
  <si>
    <t>Losa nervada con caseton de 50x60x10 cms para colar a 15 cms con concreto f'c=200 kg/cm2 reforzada con malla electrosoldada 6-6/10-10, nervaduras en sentido corto con 3 varillas del #3 y estribos @ 15 cms, en el sentido largo 2 varillas del #3 y ganchos @ 15 cms, incluye: material, mano de obra, herramienta y equpo necesario</t>
  </si>
  <si>
    <r>
      <rPr>
        <b/>
        <sz val="9"/>
        <rFont val="Arial"/>
        <family val="2"/>
      </rPr>
      <t>Retiro a maquina de material</t>
    </r>
    <r>
      <rPr>
        <sz val="9"/>
        <rFont val="Arial"/>
        <family val="2"/>
      </rPr>
      <t xml:space="preserve"> producto de excavación hasta 10.0 km. de distancia, incluye: carga mecanica, mano de obra, herramienta y/o equipo y todo lo necesario para su ejecución.</t>
    </r>
  </si>
  <si>
    <t>Fabricacion de piso estampado tipo adoquin en areas según diseño, incluye: material, desperdicios, bases, tinta, selladores, mano de obra, herramienta y equipo.</t>
  </si>
  <si>
    <t>Aplanado mortero cemento-arena 1:3 con espesor de 1.5 cms, incluye: material, mano de obra, herramienta y equipo necesario.</t>
  </si>
  <si>
    <t>Perfilado de filo 15 cms y 3 cms de espesor a base de mortero - arena, acabado pulido de yeso, incluye: materiales, mano de obra, reglas metalicas, herramientas y equipo necesario para su correcta ejecucion.</t>
  </si>
  <si>
    <t>Suministro y colocacion de molduras prefabricadas en pretil, según diseño, incluye: material, mano de obra, herramienta y equipo necesario.</t>
  </si>
  <si>
    <t>Realizacion de castillo K-2 de 0.35x0.30 mts de concreto F'c=250 kg/cm2, armada con 8 varillas del #5 y estribos #3 @ 15 cms., incluye: cimbra, descimbra, material, habilitado de acero, mano de obra, herramienta y/o equipo y todo lo necesario para su ejecución.</t>
  </si>
  <si>
    <t>Realizacion de castillo K-3 de 20x30x30x20.5x20 cms de concreto F'c=250 kg/cm2, armada con 11 varillas del #5 y estribos #3 @ 10 cms., incluye: cimbra, descimbra, material, habilitado de acero, mano de obra, herramienta y/o equipo y todo lo necesario para su ejecución.</t>
  </si>
  <si>
    <r>
      <rPr>
        <b/>
        <sz val="9"/>
        <rFont val="Arial"/>
        <family val="2"/>
      </rPr>
      <t xml:space="preserve">Plantilla de concreto </t>
    </r>
    <r>
      <rPr>
        <sz val="9"/>
        <rFont val="Arial"/>
        <family val="2"/>
      </rPr>
      <t>simple de 10 cms. de espesor para desplante de zapatas aisladas en cimentacion con concreto f'c=100 kg/cm2, incluye: material, mano de obra, herramienta y/o equipo y todo lo necesario para su ejecución. En zapatas aisladas y zapatas corridas</t>
    </r>
  </si>
  <si>
    <r>
      <rPr>
        <b/>
        <sz val="9"/>
        <rFont val="Arial"/>
        <family val="2"/>
      </rPr>
      <t xml:space="preserve">Relleno con material de banco (inerte) </t>
    </r>
    <r>
      <rPr>
        <sz val="9"/>
        <rFont val="Arial"/>
        <family val="2"/>
      </rPr>
      <t xml:space="preserve"> puesto en obra compactado con pisón de mano en capas de 20 cms. incluye: abundamiento, incorporación de humedad, material, mano de obra, herramienta y/o equipo y todo lo necesario para su ejecución.</t>
    </r>
  </si>
  <si>
    <t>Firme en banqueta de concreto f'c=250 kg/cm2 con espesor de 20 cm, reforzado con malla electrosoldada 6-6/6-6, bastones @ 80 cm varilla de #3, incluye: material, desperdicios, mano de obra, herramienta, habilitado de acero, equipo</t>
  </si>
  <si>
    <t>Realizacion de castillo K-1 de 0.20x0.40 mts de concreto F'c=250 kg/cm2, armada con 6 varillas del #5 y estribos #3 @ 10 cms., incluye: cimbra, descimbra, material, habilitado de acero, mano de obra, herramienta y/o equipo y todo lo necesario para su ejecución.</t>
  </si>
  <si>
    <r>
      <t xml:space="preserve">Realizacion de </t>
    </r>
    <r>
      <rPr>
        <b/>
        <sz val="9"/>
        <rFont val="Arial"/>
        <family val="2"/>
      </rPr>
      <t>losa aligerada con caseton poliestireno</t>
    </r>
    <r>
      <rPr>
        <sz val="9"/>
        <rFont val="Arial"/>
        <family val="2"/>
      </rPr>
      <t xml:space="preserve"> </t>
    </r>
    <r>
      <rPr>
        <b/>
        <sz val="9"/>
        <rFont val="Arial"/>
        <family val="2"/>
      </rPr>
      <t xml:space="preserve">de 0.60x0.60x0.15 </t>
    </r>
    <r>
      <rPr>
        <sz val="9"/>
        <rFont val="Arial"/>
        <family val="2"/>
      </rPr>
      <t>cms. concreto f'c= 250 kg/cm2 y acero de refuerzo f'y= 4200 kg/cm2 de 0.20 M de espesor total,  con nervaduras N1 con armex dala 15x20-4 (sentido corto)  y nervadura NSM-01 armada con 5 varillas del #5 y  (sentido largo), , la capa de compresión será con mayalac 6-6/10-10 , incluye: cimbra, descimbra, material, mano de obra, herramienta y/o equipo y todo lo necesario para su ejecución. (no incluye capitel) Dejar preparacion para anclaje de RED TELEMEDICINA</t>
    </r>
  </si>
  <si>
    <r>
      <t xml:space="preserve">Realización de </t>
    </r>
    <r>
      <rPr>
        <b/>
        <sz val="9"/>
        <rFont val="Arial"/>
        <family val="2"/>
      </rPr>
      <t>losa aligerada con casetón polietileno</t>
    </r>
    <r>
      <rPr>
        <sz val="9"/>
        <rFont val="Arial"/>
        <family val="2"/>
      </rPr>
      <t xml:space="preserve"> de 0.60x0.60x0.15 cms. concreto f'c= 250 kg/cm2 y nervaduras NE-01 armada con 3 varillas del #3 y estribos del #2 @ 10 y @ 30 cms (sentido corto), nervadura NSM-01 armada con 4 varillas del #4 y estribos del #2 @ 15 cms (sentido largo), nervadura NE-02 armada con 5 varillas del #5 y estribos del #2 @ 15 cms (ver plano) y nervadura NSM-02 armada con 6 varillas del #4 y estribos del #2 @ 15 cms (ver plano), la capa de compresión será colada a 5 cms reforzada con mallalac 6-6/8-8  y tela yesera en su lecho inferior,  Incluye: cimbra, descimbra, material, mano de obra, herramienta y/o equipo y todo lo necesario para su ejecución.</t>
    </r>
  </si>
  <si>
    <r>
      <rPr>
        <b/>
        <sz val="9"/>
        <rFont val="Arial"/>
        <family val="2"/>
      </rPr>
      <t>Retiro a maquina de material</t>
    </r>
    <r>
      <rPr>
        <sz val="9"/>
        <rFont val="Arial"/>
        <family val="2"/>
      </rPr>
      <t xml:space="preserve"> producto de demolicion hasta 10.0 km. de distancia, incluye: carga mecanica, mano de obra, herramienta y/o equipo y todo lo necesario para su ejecución.</t>
    </r>
  </si>
  <si>
    <t>Rampa para minusvalido de 1.10x0.35 mts con un peralte de 10 cms, en banqueta, con malla electrosoldada 6-6/10-10, con concreto F'c=200 kg/cm2 hecho en obra, incluye: acabado rayado, logotipo rotulado con pintura simbolo de minusvalido, material, mano de obra, herramienta y equipo.</t>
  </si>
  <si>
    <t>FACHADA PLANTA BAJA</t>
  </si>
  <si>
    <r>
      <rPr>
        <b/>
        <sz val="9"/>
        <rFont val="Arial"/>
        <family val="2"/>
      </rPr>
      <t>Desmonte y retiro de cortina metalica en locales</t>
    </r>
    <r>
      <rPr>
        <sz val="9"/>
        <rFont val="Arial"/>
        <family val="2"/>
      </rPr>
      <t>, incluye: acarreo a donde no cause daños a terceros o se lo indique la supervision, mano de obra, herramienta y/o equipo y todo lo necesario para su ejecución.</t>
    </r>
  </si>
  <si>
    <r>
      <t xml:space="preserve">Suministro de </t>
    </r>
    <r>
      <rPr>
        <b/>
        <sz val="9"/>
        <rFont val="Arial"/>
        <family val="2"/>
      </rPr>
      <t>alimentación eléctrica desde concentrado de medidores</t>
    </r>
    <r>
      <rPr>
        <sz val="9"/>
        <rFont val="Arial"/>
        <family val="2"/>
      </rPr>
      <t>, para luminarias spot en piso, con cable thw 12 tres hilos incluye: poliflex de 1/2" excavación, relleno, material, mano de obra, herramienta y/o equipo y todo lo necesario para su correcta ejecución.</t>
    </r>
  </si>
  <si>
    <r>
      <t xml:space="preserve">Suministro y colocacion de </t>
    </r>
    <r>
      <rPr>
        <b/>
        <sz val="9"/>
        <rFont val="Arial"/>
        <family val="2"/>
      </rPr>
      <t>centro de carga</t>
    </r>
    <r>
      <rPr>
        <sz val="9"/>
        <rFont val="Arial"/>
        <family val="2"/>
      </rPr>
      <t xml:space="preserve">, Square D , QO </t>
    </r>
    <r>
      <rPr>
        <b/>
        <sz val="9"/>
        <rFont val="Arial"/>
        <family val="2"/>
      </rPr>
      <t xml:space="preserve"> 02 </t>
    </r>
    <r>
      <rPr>
        <sz val="9"/>
        <rFont val="Arial"/>
        <family val="2"/>
      </rPr>
      <t xml:space="preserve">220/127 square d. o similar, incluye conexión a tierra, mano de obra, material, herramienta y equipo. </t>
    </r>
  </si>
  <si>
    <r>
      <t xml:space="preserve">Suministro e instalacion de </t>
    </r>
    <r>
      <rPr>
        <b/>
        <sz val="9"/>
        <rFont val="Arial"/>
        <family val="2"/>
      </rPr>
      <t>salida electrica para centro</t>
    </r>
    <r>
      <rPr>
        <sz val="9"/>
        <rFont val="Arial"/>
        <family val="2"/>
      </rPr>
      <t>, incluye: caja galvanizada, cable TW  12 (1 negro, 1 blanco y 1 Ttierra Física Verde) , poliducto de 1/2"Ø,  material, mano de obra, herramienta y/o equipo y todo lo necesario para su ejecución.. (directo en losa) salidas de emergencia y volados</t>
    </r>
  </si>
  <si>
    <r>
      <t xml:space="preserve">Suministro e instalación de </t>
    </r>
    <r>
      <rPr>
        <b/>
        <sz val="9"/>
        <rFont val="Arial"/>
        <family val="2"/>
      </rPr>
      <t>lámpara envolvente 2x32 w, marca tecnolite, construlita o similar,</t>
    </r>
    <r>
      <rPr>
        <sz val="9"/>
        <rFont val="Arial"/>
        <family val="2"/>
      </rPr>
      <t xml:space="preserve"> incluye: gabinete, acrílico, foco, balastro, cortes, ajustes, material, mano de obra, herramienta y/o equipo y todo lo necesario para su ejecución.</t>
    </r>
  </si>
  <si>
    <t>Reubicacion de linea telefonica existente aerea a subterranea, incluye: tramites, materiales, mano de obra, herramienta y/o equipo y todo lo necesario para su correcta ejecucion.</t>
  </si>
  <si>
    <r>
      <t xml:space="preserve">Suministro e instalacion de </t>
    </r>
    <r>
      <rPr>
        <b/>
        <sz val="9"/>
        <rFont val="Arial"/>
        <family val="2"/>
      </rPr>
      <t>ventanas fijas de aluminio brillante linea 3</t>
    </r>
    <r>
      <rPr>
        <sz val="9"/>
        <rFont val="Arial"/>
        <family val="2"/>
      </rPr>
      <t xml:space="preserve">" </t>
    </r>
    <r>
      <rPr>
        <b/>
        <sz val="9"/>
        <rFont val="Arial"/>
        <family val="2"/>
      </rPr>
      <t>y cristal tintex de 6 mm.</t>
    </r>
    <r>
      <rPr>
        <sz val="9"/>
        <rFont val="Arial"/>
        <family val="2"/>
      </rPr>
      <t>, incluye: material, mano de obra, herramienta y/o equipo y todo lo necesario para su ejecución.</t>
    </r>
    <r>
      <rPr>
        <b/>
        <sz val="9"/>
        <rFont val="Arial"/>
        <family val="2"/>
      </rPr>
      <t xml:space="preserve"> </t>
    </r>
  </si>
  <si>
    <r>
      <t xml:space="preserve">Suministro e </t>
    </r>
    <r>
      <rPr>
        <b/>
        <sz val="9"/>
        <rFont val="Arial"/>
        <family val="2"/>
      </rPr>
      <t>instalacion de barandal</t>
    </r>
    <r>
      <rPr>
        <sz val="9"/>
        <rFont val="Arial"/>
        <family val="2"/>
      </rPr>
      <t xml:space="preserve"> de 0.90 M de altura, a base solera de 2"x1/8" y recortado en forma oblicua, soldada en extremos laterales a placa en columnas,  incluye: fijacion, anclaje, resane, fondo anticorrosivo, acabado </t>
    </r>
    <r>
      <rPr>
        <b/>
        <sz val="9"/>
        <rFont val="Arial"/>
        <family val="2"/>
      </rPr>
      <t>esmalte color negro a dos manos,</t>
    </r>
    <r>
      <rPr>
        <sz val="9"/>
        <rFont val="Arial"/>
        <family val="2"/>
      </rPr>
      <t xml:space="preserve"> material, mano de obra, herramienta y/o equipo y todo lo necesario para su correcta colocacion. (ver plano)</t>
    </r>
  </si>
  <si>
    <r>
      <t>Suministro y aplicación de pintura en</t>
    </r>
    <r>
      <rPr>
        <b/>
        <sz val="9"/>
        <rFont val="Arial"/>
        <family val="2"/>
      </rPr>
      <t xml:space="preserve"> muros interiores</t>
    </r>
    <r>
      <rPr>
        <sz val="9"/>
        <rFont val="Arial"/>
        <family val="2"/>
      </rPr>
      <t xml:space="preserve">, </t>
    </r>
    <r>
      <rPr>
        <b/>
        <sz val="9"/>
        <rFont val="Arial"/>
        <family val="2"/>
      </rPr>
      <t>vinilica lavable</t>
    </r>
    <r>
      <rPr>
        <sz val="9"/>
        <rFont val="Arial"/>
        <family val="2"/>
      </rPr>
      <t xml:space="preserve"> de buena calidad tipo vinimex de marca berelex de berel o similar, a dos manos, incluye:  material, mano de obra, herramienta y/o equipo y todo lo necesario para su correcta aplicación.</t>
    </r>
  </si>
  <si>
    <r>
      <t>Suministro y aplicación de pintura en</t>
    </r>
    <r>
      <rPr>
        <b/>
        <sz val="9"/>
        <rFont val="Arial"/>
        <family val="2"/>
      </rPr>
      <t xml:space="preserve"> muros exterior</t>
    </r>
    <r>
      <rPr>
        <sz val="9"/>
        <rFont val="Arial"/>
        <family val="2"/>
      </rPr>
      <t xml:space="preserve">, </t>
    </r>
    <r>
      <rPr>
        <b/>
        <sz val="9"/>
        <rFont val="Arial"/>
        <family val="2"/>
      </rPr>
      <t>vinilica lavable</t>
    </r>
    <r>
      <rPr>
        <sz val="9"/>
        <rFont val="Arial"/>
        <family val="2"/>
      </rPr>
      <t xml:space="preserve"> de buena calidad tipo vinimex de marca berelex de berel o similar, a dos manos, incluye: material, mano de obra, herramienta y/o equipo y todo lo necesario para su correcta aplicación.</t>
    </r>
  </si>
  <si>
    <t>FACHADA PLANTA ALTA</t>
  </si>
  <si>
    <t>INTERIOR PLANTA ALTA</t>
  </si>
  <si>
    <t>Suministro e instalacion de aunincio luminoso 3d (nombre del inmueble), incluye: instalacion electrica, materiales, mano de obra, herramienta y equipo.</t>
  </si>
  <si>
    <r>
      <t xml:space="preserve">Ramaleo  exterior a base de </t>
    </r>
    <r>
      <rPr>
        <b/>
        <sz val="9"/>
        <rFont val="Arial"/>
        <family val="2"/>
      </rPr>
      <t>tuberia de PVC</t>
    </r>
    <r>
      <rPr>
        <sz val="9"/>
        <rFont val="Arial"/>
        <family val="2"/>
      </rPr>
      <t xml:space="preserve"> en linea de 4" hacia calle, por </t>
    </r>
    <r>
      <rPr>
        <b/>
        <sz val="9"/>
        <rFont val="Arial"/>
        <family val="2"/>
      </rPr>
      <t>drenaje pluvial,</t>
    </r>
    <r>
      <rPr>
        <sz val="9"/>
        <rFont val="Arial"/>
        <family val="2"/>
      </rPr>
      <t xml:space="preserve"> desde registros, rejillas  y bajantes de azotea por castillos, incluye, material, mano de obra, herramienta y todo lo necesario para su ejecuciòn</t>
    </r>
  </si>
  <si>
    <t>Preparacion para minisplit con tubo de 1" diam. Para desague de 8 m y tubo pvc de 3" para conexión en azotea de 5 m incluye: ranurado de muro, perforacion de losa con equipo, suministro de materiales, mano de obra, equipo de proteccion personal y limpieza del area de trabajo</t>
  </si>
  <si>
    <r>
      <rPr>
        <b/>
        <sz val="9"/>
        <rFont val="Arial"/>
        <family val="2"/>
      </rPr>
      <t>Desmonte</t>
    </r>
    <r>
      <rPr>
        <sz val="9"/>
        <rFont val="Arial"/>
        <family val="2"/>
      </rPr>
      <t xml:space="preserve"> y</t>
    </r>
    <r>
      <rPr>
        <b/>
        <sz val="9"/>
        <rFont val="Arial"/>
        <family val="2"/>
      </rPr>
      <t xml:space="preserve"> retiro de aire acondicionado</t>
    </r>
    <r>
      <rPr>
        <sz val="9"/>
        <rFont val="Arial"/>
        <family val="2"/>
      </rPr>
      <t xml:space="preserve"> tipo </t>
    </r>
    <r>
      <rPr>
        <b/>
        <sz val="9"/>
        <rFont val="Arial"/>
        <family val="2"/>
      </rPr>
      <t>minisplit</t>
    </r>
    <r>
      <rPr>
        <sz val="9"/>
        <rFont val="Arial"/>
        <family val="2"/>
      </rPr>
      <t>, equipos completos para su reubicacion, incluye mano de obra, herramienta y todo lo necesario para su ejecucion</t>
    </r>
  </si>
  <si>
    <r>
      <t>I</t>
    </r>
    <r>
      <rPr>
        <b/>
        <sz val="9"/>
        <rFont val="Arial"/>
        <family val="2"/>
      </rPr>
      <t xml:space="preserve">nstalación de equipo de aire acondicionado tipo minisplit </t>
    </r>
    <r>
      <rPr>
        <sz val="9"/>
        <rFont val="Arial"/>
        <family val="2"/>
      </rPr>
      <t>incluye: maniobra, tubería, conexiones de cobre, accesorios, soldadura, mano de obra, cableado, conexión a desague, arranque, pruebas y ajustes, material, mano de obra, herramienta y/o equipo y todo lo necesario para su ejecución.</t>
    </r>
  </si>
  <si>
    <t>INTERIOR PLANTA BAJA</t>
  </si>
  <si>
    <t>Suministro y colocacion de mobiliario para area de comedor (mesa y 4 sillas), incluye: fijacion, materiales, mano de obra, herramienta, equipo y todo lo necesario para su correcto funcionamiento.</t>
  </si>
  <si>
    <t>Suministro e instalacion de Campana industrial extractora de humo de acero inoxidable, incluye: lampara industrial de capelo, fijacion, materiales, mano de obra, herramienta, equipo y todo lo necesario para su correcto funcionamiento.</t>
  </si>
  <si>
    <r>
      <rPr>
        <b/>
        <sz val="9"/>
        <rFont val="Arial"/>
        <family val="2"/>
      </rPr>
      <t>Desmonte y retiro letreros existentes</t>
    </r>
    <r>
      <rPr>
        <sz val="9"/>
        <rFont val="Arial"/>
        <family val="2"/>
      </rPr>
      <t>, incluye: acarreo a donde no cause daños a terceros o se lo indique la supervision, mano de obra, herramienta y/o equipo y todo lo necesario para su ejecución.</t>
    </r>
  </si>
  <si>
    <r>
      <rPr>
        <b/>
        <sz val="9"/>
        <rFont val="Arial"/>
        <family val="2"/>
      </rPr>
      <t>Desmonte y retiro toldo de tiendas</t>
    </r>
    <r>
      <rPr>
        <sz val="9"/>
        <rFont val="Arial"/>
        <family val="2"/>
      </rPr>
      <t>, incluye: acarreo a donde no cause daños a terceros o se lo indique la supervision, mano de obra, herramienta y/o equipo y todo lo necesario para su ejecución.</t>
    </r>
  </si>
  <si>
    <r>
      <t xml:space="preserve">Realizacion de </t>
    </r>
    <r>
      <rPr>
        <b/>
        <sz val="9"/>
        <rFont val="Arial"/>
        <family val="2"/>
      </rPr>
      <t>barra de concreto</t>
    </r>
    <r>
      <rPr>
        <sz val="9"/>
        <rFont val="Arial"/>
        <family val="2"/>
      </rPr>
      <t xml:space="preserve"> </t>
    </r>
    <r>
      <rPr>
        <b/>
        <sz val="9"/>
        <rFont val="Arial"/>
        <family val="2"/>
      </rPr>
      <t>en carniceria</t>
    </r>
    <r>
      <rPr>
        <sz val="9"/>
        <rFont val="Arial"/>
        <family val="2"/>
      </rPr>
      <t xml:space="preserve"> de 0.60 de ancho, 1.60 de largo, 0.07 espesor y 0.90 mts. de altura terminada, de concreto f´c=150 kg/cm2, armado con varillas 3/8" @ 15 cms. en ambos sentidos con hueco para recibir tarja de acero inoxidable con escurridera, empotrada en muro y 2 piernas de tabique rojo 7x14x28 cms. acabado fino cara interior afinado en exterior, incluye: cimbrado, colado, vibrado, curado, descimbrado, material, mano de obra, herramienta y/o equipo y todo lo necesario para su ejecución. </t>
    </r>
    <r>
      <rPr>
        <b/>
        <sz val="10"/>
        <rFont val="Arial"/>
        <family val="2"/>
      </rPr>
      <t/>
    </r>
  </si>
  <si>
    <t>Suministro e instalacion de cortina metalica enrollable, incluye: fijacion, materiales, mano de obra, herramienta, equipo y todo lo necesario para su correcto funcionamiento.</t>
  </si>
  <si>
    <t>banqueta por c. alvaro obregon</t>
  </si>
  <si>
    <t>banqueta por c. juarez</t>
  </si>
  <si>
    <t>esquina juares</t>
  </si>
  <si>
    <t>esquina obregon</t>
  </si>
  <si>
    <t>Total</t>
  </si>
  <si>
    <r>
      <rPr>
        <b/>
        <sz val="9"/>
        <rFont val="Arial"/>
        <family val="2"/>
      </rPr>
      <t>Demolición de volados de concreto armado</t>
    </r>
    <r>
      <rPr>
        <sz val="9"/>
        <rFont val="Arial"/>
        <family val="2"/>
      </rPr>
      <t>, con eliminación de armado, incluye: mano de obra, herramienta y todo lo necesario para su ejecución.</t>
    </r>
  </si>
  <si>
    <t>por c. obregon</t>
  </si>
  <si>
    <t>por andador</t>
  </si>
  <si>
    <t>por c. juarez</t>
  </si>
  <si>
    <t>local 25</t>
  </si>
  <si>
    <t>local 26</t>
  </si>
  <si>
    <t>local 27</t>
  </si>
  <si>
    <t>local 29</t>
  </si>
  <si>
    <t>local 24</t>
  </si>
  <si>
    <t>local 30</t>
  </si>
  <si>
    <t>local 1</t>
  </si>
  <si>
    <t>por c. alvaro obregon</t>
  </si>
  <si>
    <r>
      <rPr>
        <b/>
        <sz val="9"/>
        <rFont val="Arial"/>
        <family val="2"/>
      </rPr>
      <t>Desmonte de ventana</t>
    </r>
    <r>
      <rPr>
        <sz val="9"/>
        <rFont val="Arial"/>
        <family val="2"/>
      </rPr>
      <t xml:space="preserve"> y/o puerta, incluye: mano de obra, herramienta y/o equipo y todo lo necesario para su ejecución. </t>
    </r>
  </si>
  <si>
    <t>local 2</t>
  </si>
  <si>
    <t>local 3</t>
  </si>
  <si>
    <t>local 4</t>
  </si>
  <si>
    <t>local 5</t>
  </si>
  <si>
    <t>local 6</t>
  </si>
  <si>
    <t>local 7</t>
  </si>
  <si>
    <t>local 8</t>
  </si>
  <si>
    <t>volado andador</t>
  </si>
  <si>
    <t>volado c. obregon</t>
  </si>
  <si>
    <t>volado c. juarez</t>
  </si>
  <si>
    <t>escaleras por juarez</t>
  </si>
  <si>
    <t>escaleras por obregon</t>
  </si>
  <si>
    <r>
      <rPr>
        <b/>
        <sz val="9"/>
        <rFont val="Arial"/>
        <family val="2"/>
      </rPr>
      <t xml:space="preserve">Excavación a mano en </t>
    </r>
    <r>
      <rPr>
        <sz val="9"/>
        <rFont val="Arial"/>
        <family val="2"/>
      </rPr>
      <t>material tipo II con una profundidad de 0.00 a 2.00 mts, para zapatas y trabes de cimentación, , incluye: trazo, nivelación de terreno, afine de taludes, mano de obra, herramienta y/o equipo y todo lo necesario para su ejecución.</t>
    </r>
  </si>
  <si>
    <t>Realizacion de dado de concreto D-01 de 0.25x0.45x1.30 mts de alto ahogado en zapata 0.25 mts, armado con 6 varillas de #5 y estribos del #3 @ 10 cms con concreto f'c=250 kg/cm2, incluye: desperdicios, cortes, amarres, cimbra, material, mano de obra, herramienta y equipo</t>
  </si>
  <si>
    <t>Realizacion de dado de concreto D-03 de 25x33.8x33.8x21.8x25 cms de 1.30 mts de alto ahogado en zapata 0.25 mts, armado con 11 varillas de #5 y estribos del #3 @ 10 cms con concreto f'c=250 kg/cm2, incluye: desperdicios, cortes, amarres, cimbra, material, mano de obra, herramienta y equipo</t>
  </si>
  <si>
    <t>Realizacion de zapata ZA-04 de 1.00x1.00x0.25 mts armada con varilla #4 @ 20 cm en ambos sentidos con concreto f'c=250 kg/cm2, incluye: desperdicios, cortes, amarres, cimbra, material, mano de obra, herramienta y equipo</t>
  </si>
  <si>
    <t>Realizacion de zapata ZA-03 de 1.00x0.95x0.25 mts armada con varilla #4 @ 20 cm en ambos sentidos con concreto f'c=250 kg/cm2, incluye: desperdicios, cortes, amarres, cimbra, material, mano de obra, herramienta y equipo</t>
  </si>
  <si>
    <t>Realizacion de zapata ZA-02 de 1.80x1.20x0.25 mts armada con varilla #4 @ 20 cm con en ambos sentidos concreto f'c=250 kg/cm2, incluye: desperdicios, cortes, amarres, cimbra, material, mano de obra, herramienta y equipo</t>
  </si>
  <si>
    <t>Relizacion de zapata ZA-01 de 1.00x1.30x0.25 mts armada con varilla #4 @ 20 cm ambos sentidos con concreto f'c=250 kg/cm2, incluye: desperdicios, cortes, amarres, cimbra, material, mano de obra, herramienta y equipo.</t>
  </si>
  <si>
    <t>dados</t>
  </si>
  <si>
    <t>zapata za-01</t>
  </si>
  <si>
    <t>zapata za-02</t>
  </si>
  <si>
    <t>zapata za-03</t>
  </si>
  <si>
    <t>zapata za-04</t>
  </si>
  <si>
    <t>(-) volumen de plantilla</t>
  </si>
  <si>
    <t>(-) volumen zapata za-01</t>
  </si>
  <si>
    <t>(-) volumen zapata za-02</t>
  </si>
  <si>
    <t>(-) volumen zapata za-03</t>
  </si>
  <si>
    <t>(-) volumen zapata za-04</t>
  </si>
  <si>
    <t>(-) volumen dado d-01</t>
  </si>
  <si>
    <t>Realizacion de dado de concreto D-02 de 0.40x0.35x1.30 mts de alto ahogado en zapata 0.25 mts, armado con 8 varillas de #6 y estribos del #3 @ 15 cms con concreto f'c=250 kg/cm2, incluye: desperdicios, cortes, amarres, cimbra, material, mano de obra, herramienta y equipo</t>
  </si>
  <si>
    <t>(-) volumen dado d-02</t>
  </si>
  <si>
    <t>(-) volumen dado d-03</t>
  </si>
  <si>
    <t>Realizacion de dala DA-1 0.20x0.20 mts de concreto F'c=250 kg/cm2, armada con 4 varillas del #4 y estribos #2 @ 10 cms., incluye: cimbra, descimbra, material, habilitado de acero, mano de obra, herramienta y/o equipo y todo lo necesario para su ejecución.</t>
  </si>
  <si>
    <t>Realizacion de dala DA-2 0.30x0.35 mts de concreto F'c=250 kg/cm2, armada con 6 varillas del #5 y estribos #3 @ 10 cms., incluye: cimbra, descimbra, material, habilitado de acero, mano de obra, herramienta y/o equipo y todo lo necesario para su ejecución.</t>
  </si>
  <si>
    <t>andador</t>
  </si>
  <si>
    <t>castillo k-01</t>
  </si>
  <si>
    <t>castillo k-02</t>
  </si>
  <si>
    <t>castillo k-03</t>
  </si>
  <si>
    <t>dala da-01</t>
  </si>
  <si>
    <t>en concentrado de medidores</t>
  </si>
  <si>
    <r>
      <t xml:space="preserve">Suministro e instalacion de </t>
    </r>
    <r>
      <rPr>
        <b/>
        <sz val="9"/>
        <rFont val="Arial"/>
        <family val="2"/>
      </rPr>
      <t>lampara de empotrar  led 6.5w color gris en piso</t>
    </r>
    <r>
      <rPr>
        <sz val="9"/>
        <rFont val="Arial"/>
        <family val="2"/>
      </rPr>
      <t>,  aluminio inyectado  marca tecnolite, construlita o similar, incluye: ajustes, foco, mano de obra, herramienta y/o equipo y todo lo necesario para su ejecución.</t>
    </r>
  </si>
  <si>
    <t>por c obregon</t>
  </si>
  <si>
    <t>por c juarez</t>
  </si>
  <si>
    <r>
      <t>Reubicacion de</t>
    </r>
    <r>
      <rPr>
        <b/>
        <sz val="9"/>
        <rFont val="Arial"/>
        <family val="2"/>
      </rPr>
      <t xml:space="preserve"> acometida </t>
    </r>
    <r>
      <rPr>
        <sz val="9"/>
        <rFont val="Arial"/>
        <family val="2"/>
      </rPr>
      <t>con tubo de fierro galvanizado de 3/4"Ø, incluye: mufa, excavaciones, ajustes, material, mano de obra, herramienta y/o equipo y todo lo necesario para su correcta ejecución.</t>
    </r>
  </si>
  <si>
    <r>
      <t xml:space="preserve">Suministro e instalación de </t>
    </r>
    <r>
      <rPr>
        <b/>
        <sz val="9"/>
        <rFont val="Arial"/>
        <family val="2"/>
      </rPr>
      <t>puertas abatible con fijo de aluminio brillante línea 3"</t>
    </r>
    <r>
      <rPr>
        <sz val="9"/>
        <rFont val="Arial"/>
        <family val="2"/>
      </rPr>
      <t xml:space="preserve"> y cristal tintex de 6 mm, con abrepuertas hidraulico, incluye: material, mano de obra, herramienta y/o equipo y todo lo necesario para su ejecución.</t>
    </r>
  </si>
  <si>
    <t>local 25 ventanas</t>
  </si>
  <si>
    <t>local 27 puertas</t>
  </si>
  <si>
    <r>
      <t xml:space="preserve">Realización de </t>
    </r>
    <r>
      <rPr>
        <b/>
        <sz val="9"/>
        <rFont val="Arial"/>
        <family val="2"/>
      </rPr>
      <t>muro de tabique rojo recocido de 1a a 20 cm de espesor</t>
    </r>
    <r>
      <rPr>
        <sz val="9"/>
        <rFont val="Arial"/>
        <family val="2"/>
      </rPr>
      <t xml:space="preserve"> asentado con mortero, arena proporción 1:3 acabado común, incluye: andamios, material, material, mano de obra, herramienta y/o equipo y todo lo necesario para su ejecución.</t>
    </r>
  </si>
  <si>
    <t>(-) area de arcos</t>
  </si>
  <si>
    <t xml:space="preserve">   PRELIMINARES</t>
  </si>
  <si>
    <t xml:space="preserve">      Acarreo en carretilla de material producto de demolición  de 5.00 a 40.00 mts. de distancia, incluye: mano de obra, herramienta y todo lo necesario para su ejecución.</t>
  </si>
  <si>
    <t xml:space="preserve">   ALBAÑILERIA</t>
  </si>
  <si>
    <t xml:space="preserve">   IMPERMEABILIZACION</t>
  </si>
  <si>
    <t xml:space="preserve">   INSTALACIÓN ELÉCTRICA</t>
  </si>
  <si>
    <t xml:space="preserve">   HERRERIA</t>
  </si>
  <si>
    <t xml:space="preserve">      Suministro y colocacion de andamios metalicos en cubo de elevadores para realizar los trabajos hasta una altura de 13.28m, incluye: mano de obra, herramienta y/o equipo y todo lo necesario para su ejecución.</t>
  </si>
  <si>
    <t xml:space="preserve">      Demolición de dala de cerramiento de 20x25 cms. en estructura de cubo de elevadores hasta una altura de 13.28 m, incluye: mano de obra, herramienta y/o equipo y todo lo necesario para su ejecución.</t>
  </si>
  <si>
    <t xml:space="preserve">      Retiro de cable en salida electrica de alimentacion principal de elevadores desde tablero principal en azotea hasta interruptor de I-line en estructura del cubo de elevadores, incluye: material, mano de obra, herramienta y todo lo necesario para su ejecución.</t>
  </si>
  <si>
    <t xml:space="preserve">      Retiro de cable de tierra fisica en salida electrica de alimentacion principal de elevadores desde tablero principal en azotea hasta interruptor I-line en estructura del cubo de elevadores, incluye: material, mano de obra, herramienta y todo lo necesario para su ejecución.</t>
  </si>
  <si>
    <t xml:space="preserve">      Retiro de gabinete tipo I-line trifasico con interruptor 3x50 amp en estructura de cubo de elevadores a un altura de 12m, incluye: desmontaje, materiales, mano de obra, herramienta y equipo.</t>
  </si>
  <si>
    <t xml:space="preserve">      Retiro de centro de carga de sobre poner Square D. 2P en estructura de cubo de elevadores a una altura de 12 m, incluye: desmontaje de centro de carga, desmonte de interruptores 1x20, materiales, mano de obra, herramienta y equipo.</t>
  </si>
  <si>
    <t xml:space="preserve">      Corte con disco diamante electro-depositado en muros y dalas de concreto en estructura de cubo de elevadores hasta una altura de 13.28 m, incluye: material, mano de obra, herramienta y todo lo necesario para su ejecución.</t>
  </si>
  <si>
    <t xml:space="preserve">      Demolición de muro de block en estructura del cubo de elevadores hasta una altura de 13.28 m, incluye: mano de obra, herramienta y/o equipo y todo lo necesario para su correcta ejecución.</t>
  </si>
  <si>
    <t xml:space="preserve">      Retiro de tuberia conduit galvanizada de 2" en salida electrica desde alimentacion principal en azotea hasta interruptor I-line en la estructura del cubo de los elevadores, incluye: desmonte de tuberia, desmonte de riel unicanal, abrazaderas, condulet, tornilleria, codos, mano de obra, herramienta y/o equipo y todo lo necesario para su correcta ejecución.</t>
  </si>
  <si>
    <t xml:space="preserve">      Demolición de losa de concreto de 20 cms. espesor en area de elevadores, incluye: demolicion de losa de piso y losa de azotea, mano de obra, herramienta y/o equipo y todo lo necesario para su ejecución.</t>
  </si>
  <si>
    <t xml:space="preserve">      Desmontaje de interruptor termomagentico tipo I-line 3x50 amp en tablero principal en azotea, incluye: mano de obra, herramienta y todo lo necesario para su ejecución.</t>
  </si>
  <si>
    <t xml:space="preserve">      Acarreo del material producto de demolicion al primer km y kms subsecuentes.</t>
  </si>
  <si>
    <t xml:space="preserve">      Analisis, calculo y diseño estructural para soporte de rieles de movilidad y frenado de elevadores en area Hemato-oncologica, incluye: analisis de firme, losa de azotea y columnas.</t>
  </si>
  <si>
    <t xml:space="preserve">      Suministro y colocacion de extractor automatico de 14" en azotea de cubo de elevadores, incluye: elevacion de material, material, mano de obra, herramienta, equipo y todo lo necesario para su correcta ejecucion.</t>
  </si>
  <si>
    <t xml:space="preserve">      Realizacion de losa de piso de concreto armado de 20 cms.de espesor, a base de concreto premezclado f'c= 300 kg/cm2 bombeable con RR-3, autocomactable, T.M.A. 3/4" rev 14 +-2, para recibir columnas de soporte rieles de movilidad y frenado de elevadores, incluye: material, mano de obra, herramienta y/o equipo y todo lo necesario para su ejecución.</t>
  </si>
  <si>
    <t xml:space="preserve">      Realización de losa plana de concreto armado 20 cms espesor, concreto f'c= 300 kg/cm2 bombeable con RR-3, autocomactable, T.M.A. 3/4" rev 14 +-2, en azotea de cubo de elevdores con h= 13.28 m, incluye: elevacion de materiales, material, mano de obra, herramienta y/o equipo y todo lo necesario para su ejecución.</t>
  </si>
  <si>
    <t xml:space="preserve">      Realizacion de entortado de azotea de cubo de elevadores a una altura de 13.28m a base de pasta cemento-arena proporcion 1:4 con un espesor de 10 cms promedio para dar pendiente, incluye: elevacion de materiales, material, mano de obra, herramienta y/o equipo y todo lo necesario para su ejecución.</t>
  </si>
  <si>
    <t xml:space="preserve">      Realizacion de columna de concreto armado de 30x17 cms.a base de concreto premezclado f'c= 300 kg/cm2 bombeable con RR-3, autocomactable, T.M.A. 3/4" rev 14 +-2, con anclaje a losa, en estructura para soporte de elevadores, incluye: cimbra, descimbra, material, mano de obra, herramienta y/o equipo y todo lo necesario para su ejecución.</t>
  </si>
  <si>
    <t xml:space="preserve">      Realizacion de dala de concreto premezclado f'c= 300 kg/cm2 DE 20x30 cms, bombeable con RR-3, TM.A. 3/4" rev 14 +-2, con anclaje a muros, incluye: cimbra, descimbra, material, mano de obra, herramienta y/o equipo y todo lo necesario para su ejecución.</t>
  </si>
  <si>
    <t xml:space="preserve">      Suministro, habilitado y colocacion de acero de refuerzo f'y=4200 kg/cm2, incluye: habilitado en azotea del Hospital Pediatrico de Sinaloa para losas, columnas y dalas en estructura de cubo de elevadores a hasta una altura de 13.28m , material, mano de obra, herramienta y/o equipo y todo lo necesario para su ejecución.</t>
  </si>
  <si>
    <t>KG</t>
  </si>
  <si>
    <t xml:space="preserve">      Suminsitro y colocacion de cimbra estructural a base de triplay para construccion de columnas, dalas y losa en estructura de cubo de elevadores hasta un altura de 13.28 m, incluye: triplay, madrinas, duelas, clavos, material, mano de obra, herramienta y/o equipo y todo lo necesario para su ejecución. Medido en area de contacto en ambas caras.</t>
  </si>
  <si>
    <t xml:space="preserve">      Suministro e instalacion de cable THW cal 4 desde tablero principal hasta interruptor de cuchilla en estructura de cubo de elevadores a una altura de 12 m, incluye: material, mano de obra, herramienta y/o equipo y todo lo necesario para su ejecución.</t>
  </si>
  <si>
    <t xml:space="preserve">      Suministro e instalacion de cable THW cal 6 desde interruptor de cuchilla hasta el tablero de concentracion de elevadores en estructura de cubo de elevadores a una altura de 12 m, incluye: material, mano de obra, , herramienta y/o equipo y todo lo necesario para su ejecución.</t>
  </si>
  <si>
    <t xml:space="preserve">      Suministro e instalacion de cable THW cal 8 para tierra fisica desde tablero principal hasta interruptor de cuchilla en estructura de cubo de elevadores a una altura de 12 m, incluye: material, mano de obra, , herramienta y/o equipo y todo lo necesario para su ejecución.</t>
  </si>
  <si>
    <t xml:space="preserve">      Suministro e instalacion de cable THW cal 12 para fase desde centro de carga QO 02 hasta apagadores, extractores, tomacorriente y reflector de 50 watts en estructura de cubo de elevadores a una altura de 12 m, incluye: material, mano de obra, , herramienta y/o equipo y todo lo necesario para su ejecución.</t>
  </si>
  <si>
    <t xml:space="preserve">      Suministro e instalacion de cable THW cal 14 para neutro desde centro de carga QO 02 hasta apagadores, extractores, tomacorriente y reflector de 50 watts en estructura de cubo de elevadores a una altura de 12 m, incluye: material, mano de obra, , herramienta y/o equipo y todo lo necesario para su ejecución.</t>
  </si>
  <si>
    <t xml:space="preserve">      Suministro e instalacion de cable THW cal 16 para retorno desde centro de carga QO 02 hasta apagadores, extractores, tomacorriente y reflector de 50 watts en estructura de cubo de elevadores a una altura de 12 m, incluye: material, mano de obra, , herramienta y/o equipo y todo lo necesario para su ejecución.</t>
  </si>
  <si>
    <t xml:space="preserve">      Suministro e instalacion de tuberia galvanizada de 2" para la llegada de los alimentadores principales en azotea a los interruptores de cuchilla de cada elevador, incluye: elevacion de materiales en grua a una altura de 13.28m, tuberia galvanizada de 2", abrazadera uña 2", codo galvanzado de 90x2", perno hilti con tuerca, condulet lb 2", conector lb 2", separadores de 3 espacios, riel unicanal, ranuras, resanes para ahogado en muros, mano de obra, herramienta y equipo.</t>
  </si>
  <si>
    <t xml:space="preserve">      Suministro y colocacion de centro de carga Square D. QO 02 en estructura de cubo de elevadores a una altura de 12 m, incluye: ranuras, resanes para ahogar en muros, materiales, mano de obra, herramienta y equipo.</t>
  </si>
  <si>
    <t xml:space="preserve">      Suministro y colocacion de interruptor termomagnetico Square D. de 1x20 amp para centro de carga Square D. QO 02 en estructura de cubo de elevadores a una altura de 12 m, incluye: materiales, mano de obra, herramienta y equipo.</t>
  </si>
  <si>
    <t xml:space="preserve">      Suministro e instalacion de interruptor de cuchilla de 3x60 amp en estructura de cubo de elevadores a una altura de 12 m, incluye: fusibles, grasa antisarro, peinado de cable, anclaje de zapatas, ranuras, resanes para ahogar en muros, materiales, mano de obra, herramienta y equipo.</t>
  </si>
  <si>
    <t xml:space="preserve">      Suministro e instalacion de interruptor termomagnetico tipo I-line modelo HGA de 3x70 amp en tablero principal ubicado en la azotea del Hospitas Pediatrico seccion Hemato-oncologica, incluye: materiales, mano de obra, herramienta y equipo.</t>
  </si>
  <si>
    <t xml:space="preserve">      Suministro e instalacion de caja registro galvanizada de 30x30 cms en azotea, incluye: elevacion de materiales a azotea de hospital, materiales, mano de obra, herramienta y equipo</t>
  </si>
  <si>
    <t xml:space="preserve">      Suministro e instalacion de reflector de 50 watts, incluye: elevacion de materiales a azotea a 13.28m dentro del cubo de elevadores, pijas, taladro, taqutes, materiales, mano de obra, herramienta y equipo</t>
  </si>
  <si>
    <t xml:space="preserve">   TABLAROCA Y CARPINTERIA</t>
  </si>
  <si>
    <t xml:space="preserve">      Suministro e instalacion de estructura de Durock (tabla cemento) o similar, a 1 cara de espesor para proteccion de intemperie de extractores, acabado fino con pasta, incluye: perfil y esquineros metalicos, junteo, material, mano de obra, herramienta y/o equipo y todo lo necesario para su ejecucion. </t>
  </si>
  <si>
    <t xml:space="preserve">      Suministro y colocación de viga IPR 6x4 para soporte de elevadores, incluye: elevacion con grua de materiales a una altura de 13.28m, habilitado en azotea por complicacion de los trabajos, cortes,  fijación,  soldadura, fondo anticorrosivo, material, mano de obra, herramienta y todo lo necesario para su correcta colocación.</t>
  </si>
  <si>
    <t xml:space="preserve">      Suministro y colocación de angulo estructural de medidas 3x3x1/4 para inmovilizacion de vigas a una altura de 13.28 m en cubo de elevadores, incluye: elevacion con grua de materiales a una altura de 13.28m, habilitado en azotea por complicacion de los trabajos, cortes,  fijación,  soldadura, fondo anticorrosivo, material, mano de obra, herramienta y todo lo necesario para su correcta colocación.</t>
  </si>
  <si>
    <t xml:space="preserve">      Suministro y colocación de solera de empalme de inmovilizacion de medidas 3x1/4 para vigas a una altura de 13.28 m en cubo de elevadores, incluye: elevacion con grua de materiales a una altura de 13.28m, habilitado en azotea por complicacion de los trabajos, cortes,  fijación,  soldadura, fondo anticorrosivo, material, mano de obra, herramienta y todo lo necesario para su correcta colocación.</t>
  </si>
  <si>
    <t>JOR</t>
  </si>
  <si>
    <t xml:space="preserve">   TOTAL DE PRELIMINARES:</t>
  </si>
  <si>
    <t xml:space="preserve">   TOTAL DE ALBAÑILERIA:</t>
  </si>
  <si>
    <t xml:space="preserve">      Suministro y colocación de impermeabilizante elastomerico blanco 5 años de garantia, una capa de fibra o membrana, con malla reforzada y una 2da capa de impermeabilizante elastomerico blanco, incluye: material, mano de obra, herramienta y/o equipo y todo lo necesario para su ejecución.</t>
  </si>
  <si>
    <t xml:space="preserve"> TOTAL DE IMPERMEABILIZACION</t>
  </si>
  <si>
    <t xml:space="preserve">   TOTAL DE INSTALACIÓN ELÉCTRICA</t>
  </si>
  <si>
    <t xml:space="preserve">  TOTAL DE TABLAROCA Y CARPINTERIA:</t>
  </si>
  <si>
    <t xml:space="preserve">  TOTAL DE HERRERIA:</t>
  </si>
  <si>
    <t>Limpieza final de la obra durante el transcurso y terminación de la misma, incluye: retiro de basura, fuera de la obra, acarreos, mano de obra, mano de obra, herramienta y/o equipo y todo lo necesario para su correcta ejecucion.</t>
  </si>
  <si>
    <t xml:space="preserve">  TOTAL DE VARIOS:</t>
  </si>
  <si>
    <t>GOBIERNO DEL ESTADO DE SINALOA</t>
  </si>
  <si>
    <t>INVITACIÓN A CUANDO MENOS TRES PERSONAS No.</t>
  </si>
  <si>
    <t>DOC</t>
  </si>
  <si>
    <t>SERVICIOS DE SALUD DE SINALOA (SSS)</t>
  </si>
  <si>
    <t>DE-1</t>
  </si>
  <si>
    <t>SUBDIRECCIÓN DE OBRA</t>
  </si>
  <si>
    <t>PAG</t>
  </si>
  <si>
    <t>INVITACIÓN A CUANDO MENOS TRES PERSONAS</t>
  </si>
  <si>
    <t>CATALOGO DE CONCEPTOS, DESCRIPCIÓN DE LOS TRABAJOS, UNIDADES DE MEDICIÓN, CANTIDADES DE TRABAJO, PRECIOS UNITARIOS CON NUMERO Y LETRA, IMPORTES POR PATIDA, SUBPARTIDA, CONCEPTO Y DEL TOTAL DE LA PROPOSICIÓN</t>
  </si>
  <si>
    <t>NUMERO EN ORDEN PROGRESIVO</t>
  </si>
  <si>
    <t>CONCEPTOS DE OBRA</t>
  </si>
  <si>
    <t>PRECIO UNITARIO</t>
  </si>
  <si>
    <t>IMPORTE EN PESOS</t>
  </si>
  <si>
    <t>DESCRIPCIÓN DE LOS CONCEPTOS</t>
  </si>
  <si>
    <t>CON NUMERO</t>
  </si>
  <si>
    <t>CON LETRA</t>
  </si>
  <si>
    <t>SSS/SO/INV/014/19</t>
  </si>
  <si>
    <t>OBRA: ADECUACIONES DE OBRA CIVIL Y ELECTROMECANICA DE ELEVADORES EN EL HOSPITAL PEDIATRICO DE SINALOA Y UNIDAD DE HEMA-ONCOLOGÍA, LOCALIDAD CULIACÁN, MUNICIPIO CULIACÁN, ESTADO SINALOA.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</si>
</sst>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44" formatCode="_-&quot;$&quot;* #,##0.00_-;\-&quot;$&quot;* #,##0.00_-;_-&quot;$&quot;* &quot;-&quot;??_-;_-@_-"/>
    <numFmt numFmtId="43" formatCode="_-* #,##0.00_-;\-* #,##0.00_-;_-* &quot;-&quot;??_-;_-@_-"/>
    <numFmt numFmtId="164" formatCode="&quot;$&quot;#,##0.00"/>
    <numFmt numFmtId="165" formatCode="0.000"/>
    <numFmt numFmtId="166" formatCode="0.0000"/>
  </numFmts>
  <fonts count="21" x14ac:knownFonts="1">
    <font>
      <sz val="10"/>
      <name val="Arial"/>
      <family val="2"/>
    </font>
    <font>
      <sz val="10"/>
      <name val="Arial"/>
      <family val="2"/>
    </font>
    <font>
      <b/>
      <sz val="12"/>
      <name val="Arial"/>
      <family val="2"/>
    </font>
    <font>
      <b/>
      <sz val="10"/>
      <name val="Arial"/>
      <family val="2"/>
    </font>
    <font>
      <b/>
      <sz val="10"/>
      <color theme="1"/>
      <name val="Arial"/>
      <family val="2"/>
    </font>
    <font>
      <b/>
      <sz val="8"/>
      <color theme="1"/>
      <name val="Arial"/>
      <family val="2"/>
    </font>
    <font>
      <sz val="9"/>
      <name val="Arial"/>
      <family val="2"/>
    </font>
    <font>
      <b/>
      <sz val="9"/>
      <name val="Arial"/>
      <family val="2"/>
    </font>
    <font>
      <b/>
      <sz val="9"/>
      <name val="Calibri"/>
      <family val="2"/>
    </font>
    <font>
      <sz val="9"/>
      <color indexed="8"/>
      <name val="Arial"/>
      <family val="2"/>
    </font>
    <font>
      <b/>
      <sz val="9"/>
      <color indexed="8"/>
      <name val="Arial"/>
      <family val="2"/>
    </font>
    <font>
      <sz val="9"/>
      <name val="Calibri"/>
      <family val="2"/>
    </font>
    <font>
      <b/>
      <sz val="10"/>
      <color theme="4" tint="-0.249977111117893"/>
      <name val="Arial"/>
      <family val="2"/>
    </font>
    <font>
      <b/>
      <sz val="8"/>
      <name val="Calibri"/>
      <family val="2"/>
      <scheme val="minor"/>
    </font>
    <font>
      <sz val="8"/>
      <name val="Arial"/>
      <family val="2"/>
    </font>
    <font>
      <b/>
      <sz val="8"/>
      <name val="Arial"/>
      <family val="2"/>
    </font>
    <font>
      <b/>
      <sz val="8"/>
      <color theme="4" tint="-0.249977111117893"/>
      <name val="Arial"/>
      <family val="2"/>
    </font>
    <font>
      <b/>
      <sz val="9"/>
      <color theme="4" tint="-0.249977111117893"/>
      <name val="Arial"/>
      <family val="2"/>
    </font>
    <font>
      <sz val="10"/>
      <color theme="1"/>
      <name val="Times New Roman"/>
      <family val="1"/>
    </font>
    <font>
      <b/>
      <sz val="10"/>
      <color theme="1"/>
      <name val="Times New Roman"/>
      <family val="1"/>
    </font>
    <font>
      <b/>
      <sz val="8"/>
      <color theme="1"/>
      <name val="Times New Roman"/>
      <family val="1"/>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46">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indexed="64"/>
      </left>
      <right/>
      <top style="hair">
        <color indexed="64"/>
      </top>
      <bottom style="hair">
        <color indexed="64"/>
      </bottom>
      <diagonal/>
    </border>
    <border>
      <left style="thin">
        <color auto="1"/>
      </left>
      <right/>
      <top style="thin">
        <color auto="1"/>
      </top>
      <bottom/>
      <diagonal/>
    </border>
    <border>
      <left/>
      <right/>
      <top style="thin">
        <color auto="1"/>
      </top>
      <bottom/>
      <diagonal/>
    </border>
    <border>
      <left style="double">
        <color auto="1"/>
      </left>
      <right style="thin">
        <color auto="1"/>
      </right>
      <top style="thin">
        <color auto="1"/>
      </top>
      <bottom/>
      <diagonal/>
    </border>
    <border>
      <left style="thin">
        <color auto="1"/>
      </left>
      <right/>
      <top/>
      <bottom/>
      <diagonal/>
    </border>
    <border>
      <left style="double">
        <color auto="1"/>
      </left>
      <right style="thin">
        <color auto="1"/>
      </right>
      <top/>
      <bottom/>
      <diagonal/>
    </border>
    <border>
      <left style="thin">
        <color auto="1"/>
      </left>
      <right/>
      <top/>
      <bottom style="thin">
        <color auto="1"/>
      </bottom>
      <diagonal/>
    </border>
    <border>
      <left/>
      <right/>
      <top/>
      <bottom style="thin">
        <color auto="1"/>
      </bottom>
      <diagonal/>
    </border>
    <border>
      <left style="double">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cellStyleXfs>
  <cellXfs count="349">
    <xf numFmtId="0" fontId="0" fillId="0" borderId="0" xfId="0"/>
    <xf numFmtId="0" fontId="1" fillId="0" borderId="0" xfId="0" applyFont="1" applyFill="1" applyAlignment="1">
      <alignment horizontal="right" vertical="top"/>
    </xf>
    <xf numFmtId="0" fontId="4" fillId="0" borderId="0" xfId="0" applyFont="1" applyFill="1" applyBorder="1" applyAlignment="1">
      <alignment horizontal="right" vertical="top"/>
    </xf>
    <xf numFmtId="0" fontId="4" fillId="0" borderId="0" xfId="0" applyFont="1" applyFill="1" applyBorder="1" applyAlignment="1">
      <alignment horizontal="left" vertical="top"/>
    </xf>
    <xf numFmtId="0" fontId="5"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0" fillId="0" borderId="0" xfId="0" applyFill="1"/>
    <xf numFmtId="0" fontId="1" fillId="0" borderId="0" xfId="0" applyFont="1" applyFill="1" applyAlignment="1">
      <alignment horizontal="center" vertical="top"/>
    </xf>
    <xf numFmtId="2" fontId="6" fillId="0" borderId="0" xfId="0" applyNumberFormat="1" applyFont="1" applyFill="1" applyBorder="1" applyAlignment="1">
      <alignment horizontal="right" vertical="top" wrapText="1"/>
    </xf>
    <xf numFmtId="164" fontId="6" fillId="0" borderId="0" xfId="3" applyNumberFormat="1" applyFont="1" applyFill="1" applyBorder="1" applyAlignment="1">
      <alignment horizontal="right" vertical="top" wrapText="1"/>
    </xf>
    <xf numFmtId="0" fontId="6" fillId="0" borderId="0" xfId="0" applyFont="1" applyFill="1" applyBorder="1" applyAlignment="1">
      <alignment horizontal="center" vertical="top" wrapText="1"/>
    </xf>
    <xf numFmtId="164" fontId="1" fillId="0" borderId="0" xfId="0" applyNumberFormat="1" applyFont="1" applyFill="1" applyBorder="1" applyAlignment="1">
      <alignment horizontal="right" vertical="top"/>
    </xf>
    <xf numFmtId="164" fontId="1" fillId="0" borderId="0" xfId="0" applyNumberFormat="1" applyFont="1" applyFill="1" applyBorder="1" applyAlignment="1">
      <alignment vertical="top"/>
    </xf>
    <xf numFmtId="0" fontId="0" fillId="0" borderId="0" xfId="0" applyFill="1" applyAlignment="1">
      <alignment vertical="center"/>
    </xf>
    <xf numFmtId="164" fontId="1" fillId="0" borderId="0" xfId="0" applyNumberFormat="1" applyFont="1" applyFill="1" applyAlignment="1">
      <alignment horizontal="right" vertical="top"/>
    </xf>
    <xf numFmtId="164" fontId="1" fillId="0" borderId="0" xfId="0" applyNumberFormat="1" applyFont="1" applyFill="1" applyAlignment="1">
      <alignment vertical="top"/>
    </xf>
    <xf numFmtId="0" fontId="1" fillId="0" borderId="0" xfId="0" applyFont="1" applyFill="1" applyAlignment="1">
      <alignment vertical="top"/>
    </xf>
    <xf numFmtId="0" fontId="2" fillId="0" borderId="0" xfId="0" applyFont="1" applyFill="1" applyAlignment="1">
      <alignment horizontal="center" vertical="top"/>
    </xf>
    <xf numFmtId="0" fontId="3" fillId="0" borderId="0" xfId="0" applyFont="1" applyFill="1" applyBorder="1" applyAlignment="1">
      <alignment horizontal="center" vertical="top"/>
    </xf>
    <xf numFmtId="164" fontId="3" fillId="0" borderId="0" xfId="0" applyNumberFormat="1" applyFont="1" applyFill="1" applyBorder="1" applyAlignment="1">
      <alignment horizontal="right" vertical="top"/>
    </xf>
    <xf numFmtId="164" fontId="3" fillId="0" borderId="0" xfId="0" applyNumberFormat="1" applyFont="1" applyFill="1" applyBorder="1" applyAlignment="1">
      <alignment vertical="top"/>
    </xf>
    <xf numFmtId="0" fontId="6" fillId="0" borderId="0" xfId="0" applyFont="1" applyFill="1" applyBorder="1" applyAlignment="1">
      <alignment horizontal="right" vertical="top" wrapText="1"/>
    </xf>
    <xf numFmtId="4" fontId="6" fillId="0" borderId="0" xfId="0" applyNumberFormat="1" applyFont="1" applyFill="1" applyBorder="1" applyAlignment="1">
      <alignment horizontal="center" vertical="top" wrapText="1"/>
    </xf>
    <xf numFmtId="0" fontId="0" fillId="0" borderId="0" xfId="0" applyAlignment="1">
      <alignment vertical="center"/>
    </xf>
    <xf numFmtId="0" fontId="7" fillId="0" borderId="0" xfId="0" applyFont="1" applyFill="1" applyBorder="1" applyAlignment="1">
      <alignment horizontal="left" vertical="top" wrapText="1"/>
    </xf>
    <xf numFmtId="164" fontId="7" fillId="0" borderId="0" xfId="3" applyNumberFormat="1" applyFont="1" applyFill="1" applyBorder="1" applyAlignment="1">
      <alignment horizontal="right" vertical="top" wrapText="1"/>
    </xf>
    <xf numFmtId="2" fontId="6" fillId="0" borderId="0" xfId="0" applyNumberFormat="1" applyFont="1" applyFill="1" applyBorder="1" applyAlignment="1">
      <alignment horizontal="center" vertical="top"/>
    </xf>
    <xf numFmtId="0" fontId="7" fillId="0" borderId="0" xfId="0" applyFont="1" applyFill="1" applyBorder="1" applyAlignment="1">
      <alignment horizontal="right" vertical="center" wrapText="1"/>
    </xf>
    <xf numFmtId="0" fontId="7" fillId="0" borderId="0" xfId="0" applyFont="1" applyFill="1" applyBorder="1" applyAlignment="1">
      <alignment horizontal="left" vertical="center" wrapText="1"/>
    </xf>
    <xf numFmtId="0" fontId="6" fillId="0" borderId="0" xfId="0" applyFont="1" applyFill="1" applyAlignment="1">
      <alignment horizontal="center" vertical="center"/>
    </xf>
    <xf numFmtId="164" fontId="6" fillId="0" borderId="0" xfId="0" applyNumberFormat="1" applyFont="1" applyFill="1" applyAlignment="1">
      <alignment horizontal="right" vertical="center"/>
    </xf>
    <xf numFmtId="164" fontId="6" fillId="0" borderId="0" xfId="0" applyNumberFormat="1" applyFont="1" applyFill="1" applyAlignment="1">
      <alignment vertical="center"/>
    </xf>
    <xf numFmtId="0" fontId="6" fillId="0" borderId="0" xfId="0" applyFont="1" applyFill="1" applyBorder="1" applyAlignment="1">
      <alignment horizontal="justify" vertical="top" wrapText="1"/>
    </xf>
    <xf numFmtId="164" fontId="6" fillId="0" borderId="0" xfId="0" applyNumberFormat="1" applyFont="1" applyFill="1" applyBorder="1" applyAlignment="1">
      <alignment horizontal="right" vertical="top" wrapText="1"/>
    </xf>
    <xf numFmtId="164" fontId="6" fillId="0" borderId="0" xfId="0" applyNumberFormat="1" applyFont="1" applyFill="1" applyBorder="1" applyAlignment="1">
      <alignment vertical="top" wrapText="1"/>
    </xf>
    <xf numFmtId="0" fontId="6" fillId="0" borderId="0" xfId="0" applyFont="1" applyFill="1" applyAlignment="1">
      <alignment horizontal="right" vertical="top"/>
    </xf>
    <xf numFmtId="2" fontId="6" fillId="0" borderId="0" xfId="0" applyNumberFormat="1" applyFont="1" applyFill="1" applyAlignment="1">
      <alignment horizontal="right" vertical="top"/>
    </xf>
    <xf numFmtId="0" fontId="6" fillId="0" borderId="0" xfId="0" applyFont="1" applyFill="1" applyBorder="1" applyAlignment="1">
      <alignment horizontal="right" vertical="center" wrapText="1"/>
    </xf>
    <xf numFmtId="0" fontId="6" fillId="0" borderId="0" xfId="0"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right" vertical="center" wrapText="1"/>
    </xf>
    <xf numFmtId="164" fontId="7" fillId="0" borderId="0" xfId="0" applyNumberFormat="1" applyFont="1" applyFill="1" applyBorder="1" applyAlignment="1">
      <alignment vertical="center" wrapText="1"/>
    </xf>
    <xf numFmtId="43" fontId="6" fillId="0" borderId="0" xfId="1" applyNumberFormat="1" applyFont="1" applyFill="1" applyBorder="1" applyAlignment="1">
      <alignment horizontal="right" vertical="top"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left" vertical="center" wrapText="1"/>
    </xf>
    <xf numFmtId="0" fontId="6" fillId="0" borderId="0" xfId="0" applyFont="1" applyFill="1" applyAlignment="1">
      <alignment horizontal="justify" vertical="top" wrapText="1"/>
    </xf>
    <xf numFmtId="43" fontId="6" fillId="0" borderId="0" xfId="1" applyFont="1" applyFill="1" applyAlignment="1">
      <alignment horizontal="right" vertical="top"/>
    </xf>
    <xf numFmtId="0" fontId="6" fillId="0" borderId="0" xfId="0" applyFont="1" applyFill="1" applyBorder="1" applyAlignment="1">
      <alignment horizontal="left" vertical="top" wrapText="1"/>
    </xf>
    <xf numFmtId="43" fontId="6" fillId="0" borderId="0" xfId="1" applyFont="1" applyFill="1" applyBorder="1" applyAlignment="1">
      <alignment horizontal="right" vertical="top" wrapText="1"/>
    </xf>
    <xf numFmtId="165" fontId="6" fillId="0" borderId="0" xfId="0" applyNumberFormat="1" applyFont="1" applyFill="1" applyAlignment="1">
      <alignment horizontal="right" vertical="top"/>
    </xf>
    <xf numFmtId="165" fontId="6" fillId="0" borderId="0" xfId="0" applyNumberFormat="1" applyFont="1" applyFill="1" applyBorder="1" applyAlignment="1">
      <alignment horizontal="right" vertical="top" wrapText="1"/>
    </xf>
    <xf numFmtId="164" fontId="7" fillId="0" borderId="0" xfId="0" applyNumberFormat="1" applyFont="1" applyFill="1" applyBorder="1" applyAlignment="1">
      <alignment horizontal="right" vertical="center" wrapText="1"/>
    </xf>
    <xf numFmtId="164" fontId="6" fillId="0" borderId="0" xfId="3" applyNumberFormat="1" applyFont="1" applyFill="1" applyBorder="1" applyAlignment="1">
      <alignment vertical="top" wrapText="1"/>
    </xf>
    <xf numFmtId="0" fontId="6" fillId="0" borderId="0" xfId="0" applyFont="1" applyFill="1" applyAlignment="1">
      <alignment horizontal="center" vertical="top"/>
    </xf>
    <xf numFmtId="2" fontId="6" fillId="0" borderId="0" xfId="0" applyNumberFormat="1" applyFont="1" applyFill="1" applyAlignment="1">
      <alignment horizontal="center" vertical="top"/>
    </xf>
    <xf numFmtId="0" fontId="6" fillId="0" borderId="0" xfId="0" applyFont="1" applyFill="1" applyAlignment="1">
      <alignment horizontal="center" vertical="top" wrapText="1"/>
    </xf>
    <xf numFmtId="2" fontId="6" fillId="0" borderId="0" xfId="0" applyNumberFormat="1" applyFont="1" applyFill="1" applyBorder="1" applyAlignment="1">
      <alignment horizontal="right" vertical="center" wrapText="1"/>
    </xf>
    <xf numFmtId="0" fontId="6" fillId="0" borderId="0" xfId="0" applyFont="1" applyFill="1" applyAlignment="1">
      <alignment horizontal="right" vertical="center"/>
    </xf>
    <xf numFmtId="0" fontId="7" fillId="0" borderId="0" xfId="0" applyFont="1" applyFill="1" applyBorder="1" applyAlignment="1">
      <alignment horizontal="right" vertical="top" wrapText="1"/>
    </xf>
    <xf numFmtId="164" fontId="7" fillId="0" borderId="0" xfId="0" applyNumberFormat="1" applyFont="1" applyFill="1" applyBorder="1" applyAlignment="1">
      <alignment vertical="top" wrapText="1"/>
    </xf>
    <xf numFmtId="0" fontId="7" fillId="0" borderId="0" xfId="0" applyFont="1" applyFill="1" applyBorder="1" applyAlignment="1">
      <alignment horizontal="center" vertical="top" wrapText="1"/>
    </xf>
    <xf numFmtId="164" fontId="7" fillId="0" borderId="0" xfId="0" applyNumberFormat="1" applyFont="1" applyFill="1" applyBorder="1" applyAlignment="1">
      <alignment horizontal="right" vertical="top" wrapText="1"/>
    </xf>
    <xf numFmtId="164" fontId="6" fillId="0" borderId="0" xfId="3" applyNumberFormat="1" applyFont="1" applyFill="1" applyBorder="1" applyAlignment="1">
      <alignment horizontal="right" vertical="center" wrapText="1"/>
    </xf>
    <xf numFmtId="164" fontId="7" fillId="0" borderId="0" xfId="3" applyNumberFormat="1" applyFont="1" applyFill="1" applyBorder="1" applyAlignment="1">
      <alignment vertical="center" wrapText="1"/>
    </xf>
    <xf numFmtId="164" fontId="6" fillId="0" borderId="0" xfId="0" applyNumberFormat="1" applyFont="1" applyFill="1" applyBorder="1" applyAlignment="1">
      <alignment vertical="center" wrapText="1"/>
    </xf>
    <xf numFmtId="0" fontId="6" fillId="0" borderId="0" xfId="0" applyFont="1" applyFill="1" applyBorder="1" applyAlignment="1">
      <alignment horizontal="right" vertical="top"/>
    </xf>
    <xf numFmtId="164" fontId="6" fillId="0" borderId="0" xfId="0" applyNumberFormat="1" applyFont="1" applyFill="1" applyBorder="1" applyAlignment="1">
      <alignment horizontal="right" vertical="top"/>
    </xf>
    <xf numFmtId="164" fontId="6" fillId="0" borderId="0" xfId="0" applyNumberFormat="1" applyFont="1" applyFill="1" applyBorder="1" applyAlignment="1">
      <alignment vertical="top"/>
    </xf>
    <xf numFmtId="164" fontId="6" fillId="0" borderId="0" xfId="2" applyNumberFormat="1" applyFont="1" applyFill="1" applyBorder="1" applyAlignment="1">
      <alignment vertical="top"/>
    </xf>
    <xf numFmtId="44" fontId="6" fillId="0" borderId="0" xfId="3" applyFont="1" applyFill="1" applyBorder="1" applyAlignment="1">
      <alignment horizontal="center" vertical="top"/>
    </xf>
    <xf numFmtId="0" fontId="7" fillId="0" borderId="0" xfId="0" applyFont="1" applyFill="1" applyAlignment="1">
      <alignment horizontal="right" vertical="top"/>
    </xf>
    <xf numFmtId="164" fontId="6" fillId="0" borderId="0" xfId="0" applyNumberFormat="1" applyFont="1" applyFill="1" applyAlignment="1">
      <alignment horizontal="right" vertical="top"/>
    </xf>
    <xf numFmtId="164" fontId="6" fillId="0" borderId="0" xfId="0" applyNumberFormat="1" applyFont="1" applyFill="1" applyAlignment="1">
      <alignment vertical="top"/>
    </xf>
    <xf numFmtId="2" fontId="6" fillId="0" borderId="0" xfId="0" applyNumberFormat="1" applyFont="1" applyFill="1" applyBorder="1" applyAlignment="1">
      <alignment horizontal="center" vertical="top" wrapText="1"/>
    </xf>
    <xf numFmtId="0" fontId="7" fillId="0" borderId="0" xfId="0" applyFont="1" applyFill="1" applyBorder="1" applyAlignment="1">
      <alignment horizontal="left" vertical="center" wrapText="1"/>
    </xf>
    <xf numFmtId="0" fontId="7" fillId="0" borderId="0" xfId="0" applyFont="1" applyFill="1" applyBorder="1" applyAlignment="1">
      <alignment horizontal="right" vertical="center" wrapText="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13" fillId="0" borderId="9" xfId="5" applyFont="1" applyBorder="1" applyAlignment="1">
      <alignment horizontal="center" vertical="center"/>
    </xf>
    <xf numFmtId="49" fontId="13" fillId="0" borderId="9" xfId="5" applyNumberFormat="1" applyFont="1" applyBorder="1" applyAlignment="1">
      <alignment horizontal="center" vertical="center"/>
    </xf>
    <xf numFmtId="0" fontId="14" fillId="0" borderId="0" xfId="0" applyFont="1" applyAlignment="1">
      <alignment horizontal="center" vertical="center"/>
    </xf>
    <xf numFmtId="4" fontId="13" fillId="0" borderId="11" xfId="5" applyNumberFormat="1" applyFont="1" applyBorder="1" applyAlignment="1">
      <alignment horizontal="center" vertical="center"/>
    </xf>
    <xf numFmtId="4" fontId="13" fillId="0" borderId="12" xfId="5" applyNumberFormat="1" applyFont="1" applyBorder="1" applyAlignment="1">
      <alignment horizontal="center" vertical="center"/>
    </xf>
    <xf numFmtId="0" fontId="14" fillId="0" borderId="0" xfId="0" applyFont="1"/>
    <xf numFmtId="0" fontId="14" fillId="0" borderId="0" xfId="0" applyFont="1" applyAlignment="1">
      <alignment vertical="center"/>
    </xf>
    <xf numFmtId="0" fontId="14" fillId="0" borderId="14" xfId="0" applyFont="1" applyBorder="1" applyAlignment="1">
      <alignment vertical="center"/>
    </xf>
    <xf numFmtId="0" fontId="14" fillId="0" borderId="14" xfId="0" applyFont="1" applyBorder="1" applyAlignment="1">
      <alignment horizontal="center" vertical="center"/>
    </xf>
    <xf numFmtId="2" fontId="14" fillId="0" borderId="14" xfId="0" applyNumberFormat="1" applyFont="1" applyBorder="1" applyAlignment="1">
      <alignment horizontal="center" vertical="center"/>
    </xf>
    <xf numFmtId="0" fontId="14" fillId="0" borderId="17" xfId="0" applyFont="1" applyBorder="1" applyAlignment="1">
      <alignment vertical="center"/>
    </xf>
    <xf numFmtId="0" fontId="14" fillId="0" borderId="17" xfId="0" applyFont="1" applyBorder="1" applyAlignment="1">
      <alignment horizontal="center" vertical="center"/>
    </xf>
    <xf numFmtId="0" fontId="0" fillId="0" borderId="0" xfId="0" applyFont="1" applyFill="1" applyAlignment="1">
      <alignment horizontal="justify" vertical="top" wrapText="1"/>
    </xf>
    <xf numFmtId="2" fontId="15" fillId="0" borderId="14" xfId="0" applyNumberFormat="1" applyFont="1" applyBorder="1" applyAlignment="1">
      <alignment horizontal="center" vertical="center"/>
    </xf>
    <xf numFmtId="49" fontId="7" fillId="0" borderId="0" xfId="0" applyNumberFormat="1" applyFont="1" applyFill="1" applyBorder="1" applyAlignment="1">
      <alignment horizontal="right" vertical="top"/>
    </xf>
    <xf numFmtId="0" fontId="6" fillId="0" borderId="0" xfId="0" applyFont="1" applyFill="1" applyBorder="1" applyAlignment="1">
      <alignment horizontal="left" vertical="top" wrapText="1"/>
    </xf>
    <xf numFmtId="0" fontId="2" fillId="0" borderId="0" xfId="0" applyFont="1" applyFill="1" applyBorder="1" applyAlignment="1">
      <alignment horizontal="center" vertical="top"/>
    </xf>
    <xf numFmtId="0" fontId="3" fillId="0" borderId="0" xfId="0" applyFont="1" applyFill="1" applyBorder="1" applyAlignment="1">
      <alignment horizontal="center" vertical="top"/>
    </xf>
    <xf numFmtId="0" fontId="2" fillId="0" borderId="0" xfId="0" applyFont="1" applyFill="1" applyAlignment="1">
      <alignment horizontal="center" vertical="top"/>
    </xf>
    <xf numFmtId="0" fontId="3" fillId="0" borderId="0" xfId="0" applyFont="1" applyFill="1" applyAlignment="1">
      <alignment horizontal="justify" vertical="top" wrapText="1"/>
    </xf>
    <xf numFmtId="0" fontId="7" fillId="0" borderId="0" xfId="0" applyFont="1" applyFill="1" applyBorder="1" applyAlignment="1">
      <alignment horizontal="justify" vertical="top" wrapText="1"/>
    </xf>
    <xf numFmtId="0" fontId="12" fillId="0" borderId="13" xfId="0" applyFont="1" applyBorder="1" applyAlignment="1">
      <alignment horizontal="center" vertical="center"/>
    </xf>
    <xf numFmtId="0" fontId="12" fillId="0" borderId="14" xfId="0" applyFont="1" applyBorder="1" applyAlignment="1">
      <alignment horizontal="lef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left" vertical="center"/>
    </xf>
    <xf numFmtId="2" fontId="14" fillId="0" borderId="17" xfId="0" applyNumberFormat="1" applyFont="1" applyBorder="1" applyAlignment="1">
      <alignment horizontal="center" vertical="center"/>
    </xf>
    <xf numFmtId="0" fontId="15" fillId="0" borderId="14" xfId="0" applyFont="1" applyBorder="1" applyAlignment="1">
      <alignment horizontal="center" vertical="center"/>
    </xf>
    <xf numFmtId="4" fontId="7" fillId="0" borderId="0" xfId="0" applyNumberFormat="1" applyFont="1" applyFill="1" applyBorder="1" applyAlignment="1">
      <alignment horizontal="center" vertical="top" wrapText="1"/>
    </xf>
    <xf numFmtId="0" fontId="13" fillId="0" borderId="19" xfId="5" applyFont="1" applyBorder="1" applyAlignment="1">
      <alignment horizontal="center" vertical="center"/>
    </xf>
    <xf numFmtId="0" fontId="13" fillId="0" borderId="20" xfId="5" applyFont="1" applyBorder="1" applyAlignment="1">
      <alignment horizontal="center" vertical="center"/>
    </xf>
    <xf numFmtId="2" fontId="15" fillId="0" borderId="14" xfId="0" applyNumberFormat="1" applyFont="1" applyBorder="1"/>
    <xf numFmtId="0" fontId="0" fillId="2" borderId="13" xfId="0" applyFill="1" applyBorder="1" applyAlignment="1">
      <alignment horizontal="center" vertical="center"/>
    </xf>
    <xf numFmtId="0" fontId="0" fillId="2" borderId="14" xfId="0" applyFill="1" applyBorder="1" applyAlignment="1">
      <alignment horizontal="left" vertical="center"/>
    </xf>
    <xf numFmtId="0" fontId="14" fillId="2" borderId="14" xfId="0" applyFont="1" applyFill="1" applyBorder="1" applyAlignment="1">
      <alignment vertical="center"/>
    </xf>
    <xf numFmtId="2" fontId="14" fillId="2" borderId="14" xfId="0" applyNumberFormat="1" applyFont="1" applyFill="1" applyBorder="1" applyAlignment="1">
      <alignment horizontal="center" vertical="center"/>
    </xf>
    <xf numFmtId="2" fontId="15" fillId="2" borderId="14" xfId="0" applyNumberFormat="1" applyFont="1" applyFill="1" applyBorder="1" applyAlignment="1">
      <alignment horizontal="center" vertical="center"/>
    </xf>
    <xf numFmtId="0" fontId="14" fillId="2" borderId="14" xfId="0" applyFont="1" applyFill="1" applyBorder="1" applyAlignment="1">
      <alignment horizontal="center" vertical="center"/>
    </xf>
    <xf numFmtId="0" fontId="14" fillId="0" borderId="14" xfId="0" applyFont="1" applyBorder="1"/>
    <xf numFmtId="4" fontId="14" fillId="0" borderId="14" xfId="0" applyNumberFormat="1" applyFont="1" applyBorder="1" applyAlignment="1">
      <alignment horizontal="center" vertical="center"/>
    </xf>
    <xf numFmtId="4" fontId="14" fillId="2" borderId="14" xfId="0" applyNumberFormat="1" applyFont="1" applyFill="1" applyBorder="1" applyAlignment="1">
      <alignment horizontal="center" vertical="center"/>
    </xf>
    <xf numFmtId="4" fontId="14" fillId="0" borderId="17" xfId="0" applyNumberFormat="1" applyFont="1" applyBorder="1" applyAlignment="1">
      <alignment horizontal="center" vertical="center"/>
    </xf>
    <xf numFmtId="4" fontId="14" fillId="0" borderId="0" xfId="0" applyNumberFormat="1" applyFont="1" applyAlignment="1">
      <alignment horizontal="center" vertical="center"/>
    </xf>
    <xf numFmtId="2" fontId="14" fillId="0" borderId="15" xfId="0" applyNumberFormat="1" applyFont="1" applyBorder="1" applyAlignment="1">
      <alignment horizontal="left" vertical="center"/>
    </xf>
    <xf numFmtId="2" fontId="14" fillId="0" borderId="15" xfId="0" quotePrefix="1" applyNumberFormat="1" applyFont="1" applyBorder="1" applyAlignment="1">
      <alignment horizontal="left" vertical="center"/>
    </xf>
    <xf numFmtId="0" fontId="12" fillId="0" borderId="23" xfId="0" applyFont="1" applyBorder="1" applyAlignment="1">
      <alignment horizontal="center" vertical="center"/>
    </xf>
    <xf numFmtId="0" fontId="0" fillId="0" borderId="23" xfId="0" applyBorder="1" applyAlignment="1">
      <alignment horizontal="center" vertical="center"/>
    </xf>
    <xf numFmtId="4" fontId="14" fillId="0" borderId="14" xfId="0" applyNumberFormat="1" applyFont="1" applyBorder="1" applyAlignment="1">
      <alignment horizontal="left" vertical="center"/>
    </xf>
    <xf numFmtId="0" fontId="14" fillId="0" borderId="15" xfId="0" applyFont="1" applyBorder="1" applyAlignment="1">
      <alignment horizontal="left" vertical="center"/>
    </xf>
    <xf numFmtId="0" fontId="14" fillId="0" borderId="15" xfId="0" quotePrefix="1" applyFont="1" applyBorder="1" applyAlignment="1">
      <alignment horizontal="left" vertical="center"/>
    </xf>
    <xf numFmtId="0" fontId="14" fillId="2" borderId="15" xfId="0" quotePrefix="1" applyFont="1" applyFill="1" applyBorder="1" applyAlignment="1">
      <alignment horizontal="left" vertical="center"/>
    </xf>
    <xf numFmtId="2" fontId="14" fillId="2" borderId="15" xfId="0" quotePrefix="1" applyNumberFormat="1" applyFont="1" applyFill="1" applyBorder="1" applyAlignment="1">
      <alignment horizontal="left" vertical="center"/>
    </xf>
    <xf numFmtId="0" fontId="14" fillId="2" borderId="15" xfId="0" applyFont="1" applyFill="1" applyBorder="1" applyAlignment="1">
      <alignment horizontal="left" vertical="center"/>
    </xf>
    <xf numFmtId="0" fontId="14" fillId="0" borderId="18" xfId="0" applyFont="1" applyBorder="1" applyAlignment="1">
      <alignment horizontal="left" vertical="center"/>
    </xf>
    <xf numFmtId="0" fontId="14" fillId="0" borderId="0" xfId="0" applyFont="1" applyAlignment="1">
      <alignment horizontal="left" vertical="center"/>
    </xf>
    <xf numFmtId="165" fontId="6" fillId="0" borderId="0" xfId="0" applyNumberFormat="1" applyFont="1" applyFill="1" applyBorder="1" applyAlignment="1">
      <alignment horizontal="center" vertical="top" wrapText="1"/>
    </xf>
    <xf numFmtId="165" fontId="0" fillId="0" borderId="23" xfId="0" applyNumberFormat="1" applyBorder="1" applyAlignment="1">
      <alignment horizontal="center" vertical="center"/>
    </xf>
    <xf numFmtId="0" fontId="14" fillId="0" borderId="14" xfId="0" applyFont="1" applyBorder="1" applyAlignment="1">
      <alignment horizontal="center"/>
    </xf>
    <xf numFmtId="0" fontId="16" fillId="0" borderId="14" xfId="0" applyFont="1" applyBorder="1" applyAlignment="1">
      <alignment horizontal="center" vertical="center"/>
    </xf>
    <xf numFmtId="49" fontId="14" fillId="0" borderId="14" xfId="0" applyNumberFormat="1" applyFont="1" applyBorder="1" applyAlignment="1">
      <alignment horizontal="center" vertical="center"/>
    </xf>
    <xf numFmtId="0" fontId="14" fillId="0" borderId="14" xfId="0" applyFont="1" applyBorder="1" applyAlignment="1">
      <alignment horizontal="center" vertical="center" wrapText="1"/>
    </xf>
    <xf numFmtId="4" fontId="14" fillId="0" borderId="14" xfId="0" applyNumberFormat="1" applyFont="1" applyBorder="1" applyAlignment="1">
      <alignment horizontal="center" vertical="center" wrapText="1"/>
    </xf>
    <xf numFmtId="2" fontId="14" fillId="0" borderId="14" xfId="0" applyNumberFormat="1" applyFont="1" applyBorder="1" applyAlignment="1">
      <alignment horizontal="center" vertical="center" wrapText="1"/>
    </xf>
    <xf numFmtId="2" fontId="15" fillId="0" borderId="14" xfId="0" applyNumberFormat="1" applyFont="1" applyBorder="1" applyAlignment="1">
      <alignment horizontal="center" vertical="center" wrapText="1"/>
    </xf>
    <xf numFmtId="2" fontId="14" fillId="0" borderId="15" xfId="0" applyNumberFormat="1" applyFont="1" applyBorder="1" applyAlignment="1">
      <alignment horizontal="left" vertical="center" wrapText="1"/>
    </xf>
    <xf numFmtId="0" fontId="14" fillId="0" borderId="0" xfId="0" applyFont="1" applyAlignment="1">
      <alignment vertical="center" wrapText="1"/>
    </xf>
    <xf numFmtId="0" fontId="14" fillId="0" borderId="14" xfId="0" applyFont="1" applyFill="1" applyBorder="1" applyAlignment="1">
      <alignment horizontal="center" vertical="center"/>
    </xf>
    <xf numFmtId="0" fontId="14" fillId="0" borderId="14" xfId="0" applyFont="1" applyFill="1" applyBorder="1" applyAlignment="1">
      <alignment vertical="center"/>
    </xf>
    <xf numFmtId="4" fontId="14" fillId="0" borderId="14" xfId="0" applyNumberFormat="1" applyFont="1" applyFill="1" applyBorder="1" applyAlignment="1">
      <alignment horizontal="center" vertical="center"/>
    </xf>
    <xf numFmtId="2" fontId="14" fillId="0" borderId="14" xfId="0" applyNumberFormat="1" applyFont="1" applyFill="1" applyBorder="1" applyAlignment="1">
      <alignment horizontal="center" vertical="center"/>
    </xf>
    <xf numFmtId="2" fontId="15" fillId="0" borderId="14" xfId="0" applyNumberFormat="1" applyFont="1" applyFill="1" applyBorder="1" applyAlignment="1">
      <alignment horizontal="center" vertical="center"/>
    </xf>
    <xf numFmtId="2" fontId="14" fillId="0" borderId="15" xfId="0" applyNumberFormat="1" applyFont="1" applyFill="1" applyBorder="1" applyAlignment="1">
      <alignment horizontal="left" vertical="center"/>
    </xf>
    <xf numFmtId="2" fontId="15" fillId="0" borderId="15" xfId="0" applyNumberFormat="1" applyFont="1" applyBorder="1" applyAlignment="1">
      <alignment horizontal="left" vertical="center"/>
    </xf>
    <xf numFmtId="0" fontId="0" fillId="0" borderId="0" xfId="0" applyBorder="1" applyAlignment="1">
      <alignment horizontal="center" vertical="center"/>
    </xf>
    <xf numFmtId="2" fontId="0" fillId="0" borderId="0" xfId="0" applyNumberFormat="1" applyBorder="1" applyAlignment="1">
      <alignment horizontal="center" vertical="center"/>
    </xf>
    <xf numFmtId="2" fontId="14" fillId="0" borderId="0" xfId="0" applyNumberFormat="1" applyFont="1" applyAlignment="1">
      <alignment vertical="center"/>
    </xf>
    <xf numFmtId="0" fontId="0" fillId="0" borderId="0" xfId="0" applyBorder="1" applyAlignment="1">
      <alignment horizontal="left" vertical="center"/>
    </xf>
    <xf numFmtId="0" fontId="6" fillId="3" borderId="24" xfId="0" applyFont="1" applyFill="1" applyBorder="1" applyAlignment="1">
      <alignment horizontal="center" vertical="top" wrapText="1"/>
    </xf>
    <xf numFmtId="0" fontId="6" fillId="3" borderId="24" xfId="0" applyFont="1" applyFill="1" applyBorder="1" applyAlignment="1">
      <alignment horizontal="justify" vertical="top" wrapText="1"/>
    </xf>
    <xf numFmtId="4" fontId="6" fillId="3" borderId="24" xfId="0" applyNumberFormat="1" applyFont="1" applyFill="1" applyBorder="1" applyAlignment="1">
      <alignment horizontal="center" vertical="top" wrapText="1"/>
    </xf>
    <xf numFmtId="164" fontId="6" fillId="3" borderId="24" xfId="0" applyNumberFormat="1" applyFont="1" applyFill="1" applyBorder="1" applyAlignment="1">
      <alignment horizontal="right" vertical="top" wrapText="1"/>
    </xf>
    <xf numFmtId="164" fontId="6" fillId="3" borderId="24" xfId="0" applyNumberFormat="1" applyFont="1" applyFill="1" applyBorder="1" applyAlignment="1">
      <alignment vertical="top" wrapText="1"/>
    </xf>
    <xf numFmtId="2" fontId="6" fillId="3" borderId="24" xfId="0" applyNumberFormat="1" applyFont="1" applyFill="1" applyBorder="1" applyAlignment="1">
      <alignment horizontal="center" vertical="top" wrapText="1"/>
    </xf>
    <xf numFmtId="165" fontId="6" fillId="3" borderId="24" xfId="0" applyNumberFormat="1" applyFont="1" applyFill="1" applyBorder="1" applyAlignment="1">
      <alignment horizontal="center" vertical="top" wrapText="1"/>
    </xf>
    <xf numFmtId="165" fontId="6" fillId="3" borderId="24" xfId="0" applyNumberFormat="1" applyFont="1" applyFill="1" applyBorder="1" applyAlignment="1">
      <alignment horizontal="center" vertical="center" wrapText="1"/>
    </xf>
    <xf numFmtId="0" fontId="6" fillId="3" borderId="24" xfId="0" applyFont="1" applyFill="1" applyBorder="1" applyAlignment="1">
      <alignment horizontal="justify" vertical="center" wrapText="1"/>
    </xf>
    <xf numFmtId="0" fontId="6" fillId="3" borderId="24" xfId="0" applyFont="1" applyFill="1" applyBorder="1" applyAlignment="1">
      <alignment horizontal="center" vertical="center" wrapText="1"/>
    </xf>
    <xf numFmtId="4" fontId="6" fillId="3" borderId="24" xfId="0" applyNumberFormat="1" applyFont="1" applyFill="1" applyBorder="1" applyAlignment="1">
      <alignment horizontal="center" vertical="center" wrapText="1"/>
    </xf>
    <xf numFmtId="164" fontId="6" fillId="3" borderId="24" xfId="0" applyNumberFormat="1" applyFont="1" applyFill="1" applyBorder="1" applyAlignment="1">
      <alignment horizontal="right" vertical="center" wrapText="1"/>
    </xf>
    <xf numFmtId="164" fontId="6" fillId="3" borderId="24" xfId="0" applyNumberFormat="1" applyFont="1" applyFill="1" applyBorder="1" applyAlignment="1">
      <alignment vertical="center" wrapText="1"/>
    </xf>
    <xf numFmtId="166" fontId="6" fillId="3" borderId="24" xfId="0" applyNumberFormat="1" applyFont="1" applyFill="1" applyBorder="1" applyAlignment="1">
      <alignment horizontal="center" vertical="top" wrapText="1"/>
    </xf>
    <xf numFmtId="2" fontId="6" fillId="0" borderId="24" xfId="0" applyNumberFormat="1" applyFont="1" applyFill="1" applyBorder="1" applyAlignment="1">
      <alignment horizontal="center" vertical="top" wrapText="1"/>
    </xf>
    <xf numFmtId="0" fontId="6" fillId="0" borderId="24" xfId="0" applyFont="1" applyFill="1" applyBorder="1" applyAlignment="1">
      <alignment horizontal="justify" vertical="top" wrapText="1"/>
    </xf>
    <xf numFmtId="0" fontId="6" fillId="0" borderId="24" xfId="0" applyFont="1" applyFill="1" applyBorder="1" applyAlignment="1">
      <alignment horizontal="center" vertical="top" wrapText="1"/>
    </xf>
    <xf numFmtId="4" fontId="6" fillId="0" borderId="24" xfId="0" applyNumberFormat="1" applyFont="1" applyFill="1" applyBorder="1" applyAlignment="1">
      <alignment horizontal="center" vertical="top" wrapText="1"/>
    </xf>
    <xf numFmtId="164" fontId="6" fillId="0" borderId="24" xfId="3" applyNumberFormat="1" applyFont="1" applyFill="1" applyBorder="1" applyAlignment="1">
      <alignment horizontal="right" vertical="top" wrapText="1"/>
    </xf>
    <xf numFmtId="164" fontId="6" fillId="0" borderId="24" xfId="0" applyNumberFormat="1" applyFont="1" applyFill="1" applyBorder="1" applyAlignment="1">
      <alignment vertical="top" wrapText="1"/>
    </xf>
    <xf numFmtId="165" fontId="6" fillId="0" borderId="0" xfId="0" applyNumberFormat="1" applyFont="1" applyFill="1" applyAlignment="1">
      <alignment horizontal="center" vertical="top"/>
    </xf>
    <xf numFmtId="0" fontId="6" fillId="0" borderId="21" xfId="0" applyFont="1" applyBorder="1" applyAlignment="1">
      <alignment horizontal="center" vertical="center"/>
    </xf>
    <xf numFmtId="0" fontId="7" fillId="0" borderId="21" xfId="0" applyFont="1" applyBorder="1" applyAlignment="1">
      <alignment horizontal="left" vertical="center"/>
    </xf>
    <xf numFmtId="0" fontId="6" fillId="0" borderId="21" xfId="0" applyFont="1" applyBorder="1"/>
    <xf numFmtId="0" fontId="6" fillId="0" borderId="21" xfId="0" applyFont="1" applyBorder="1" applyAlignment="1">
      <alignment vertical="center"/>
    </xf>
    <xf numFmtId="4" fontId="6" fillId="0" borderId="21" xfId="0" applyNumberFormat="1" applyFont="1" applyBorder="1" applyAlignment="1">
      <alignment horizontal="center" vertical="center"/>
    </xf>
    <xf numFmtId="2" fontId="6" fillId="0" borderId="21" xfId="0" applyNumberFormat="1" applyFont="1" applyBorder="1" applyAlignment="1">
      <alignment horizontal="center" vertical="center"/>
    </xf>
    <xf numFmtId="2" fontId="7" fillId="0" borderId="21" xfId="0" applyNumberFormat="1" applyFont="1" applyBorder="1" applyAlignment="1">
      <alignment horizontal="center" vertical="center"/>
    </xf>
    <xf numFmtId="2" fontId="6" fillId="0" borderId="22" xfId="0" applyNumberFormat="1" applyFont="1" applyBorder="1" applyAlignment="1">
      <alignment horizontal="left" vertical="center"/>
    </xf>
    <xf numFmtId="0" fontId="6" fillId="0" borderId="0" xfId="0" applyFont="1"/>
    <xf numFmtId="0" fontId="17" fillId="0" borderId="14" xfId="0" applyFont="1" applyBorder="1" applyAlignment="1">
      <alignment horizontal="left" vertical="center"/>
    </xf>
    <xf numFmtId="0" fontId="6" fillId="0" borderId="14" xfId="0" applyFont="1" applyBorder="1"/>
    <xf numFmtId="0" fontId="6" fillId="0" borderId="14" xfId="0" applyFont="1" applyBorder="1" applyAlignment="1">
      <alignment horizontal="center" vertical="center"/>
    </xf>
    <xf numFmtId="0" fontId="6" fillId="0" borderId="14" xfId="0" applyFont="1" applyBorder="1" applyAlignment="1">
      <alignment vertical="center"/>
    </xf>
    <xf numFmtId="4" fontId="6" fillId="0" borderId="14" xfId="0" applyNumberFormat="1" applyFont="1" applyBorder="1" applyAlignment="1">
      <alignment horizontal="center" vertical="center"/>
    </xf>
    <xf numFmtId="2" fontId="6" fillId="0" borderId="14" xfId="0" applyNumberFormat="1" applyFont="1" applyBorder="1" applyAlignment="1">
      <alignment horizontal="center" vertical="center"/>
    </xf>
    <xf numFmtId="2" fontId="7" fillId="0" borderId="14" xfId="0" applyNumberFormat="1" applyFont="1" applyBorder="1" applyAlignment="1">
      <alignment horizontal="center" vertical="center"/>
    </xf>
    <xf numFmtId="2" fontId="6" fillId="0" borderId="15" xfId="0" applyNumberFormat="1" applyFont="1" applyBorder="1" applyAlignment="1">
      <alignment horizontal="left" vertical="center"/>
    </xf>
    <xf numFmtId="2" fontId="7" fillId="0" borderId="15" xfId="0" applyNumberFormat="1" applyFont="1" applyBorder="1" applyAlignment="1">
      <alignment horizontal="left" vertical="center"/>
    </xf>
    <xf numFmtId="0" fontId="6" fillId="0" borderId="27" xfId="0" applyFont="1" applyBorder="1" applyAlignment="1">
      <alignment horizontal="center" vertical="top"/>
    </xf>
    <xf numFmtId="0" fontId="6" fillId="0" borderId="27" xfId="0" applyFont="1" applyBorder="1" applyAlignment="1">
      <alignment horizontal="left" vertical="center" wrapText="1"/>
    </xf>
    <xf numFmtId="0" fontId="6" fillId="0" borderId="14" xfId="0" applyFont="1" applyBorder="1" applyAlignment="1">
      <alignment horizontal="left" vertical="center"/>
    </xf>
    <xf numFmtId="0" fontId="6" fillId="0" borderId="14" xfId="0" applyFont="1" applyBorder="1" applyAlignment="1">
      <alignment horizontal="right" vertical="center"/>
    </xf>
    <xf numFmtId="0" fontId="6" fillId="0" borderId="25" xfId="0" applyFont="1" applyBorder="1" applyAlignment="1">
      <alignment horizontal="center" vertical="center"/>
    </xf>
    <xf numFmtId="0" fontId="6" fillId="0" borderId="25" xfId="0" applyFont="1" applyBorder="1" applyAlignment="1">
      <alignment horizontal="left" vertical="center"/>
    </xf>
    <xf numFmtId="2" fontId="6" fillId="0" borderId="15" xfId="0" quotePrefix="1" applyNumberFormat="1" applyFont="1" applyBorder="1" applyAlignment="1">
      <alignment horizontal="left" vertical="center"/>
    </xf>
    <xf numFmtId="0" fontId="7" fillId="0" borderId="14" xfId="0" applyFont="1" applyBorder="1" applyAlignment="1">
      <alignment horizontal="left" vertical="center"/>
    </xf>
    <xf numFmtId="0" fontId="6" fillId="0" borderId="14" xfId="0" applyFont="1" applyBorder="1" applyAlignment="1">
      <alignment horizontal="center"/>
    </xf>
    <xf numFmtId="0" fontId="6" fillId="0" borderId="33" xfId="0" applyFont="1" applyBorder="1" applyAlignment="1">
      <alignment horizontal="left" vertical="center"/>
    </xf>
    <xf numFmtId="0" fontId="6" fillId="0" borderId="25" xfId="0" applyFont="1" applyBorder="1" applyAlignment="1">
      <alignment horizontal="center" vertical="center"/>
    </xf>
    <xf numFmtId="0" fontId="6" fillId="0" borderId="15" xfId="0" applyFont="1" applyBorder="1"/>
    <xf numFmtId="0" fontId="6" fillId="0" borderId="27" xfId="0" applyFont="1" applyBorder="1" applyAlignment="1">
      <alignment horizontal="center" vertical="center"/>
    </xf>
    <xf numFmtId="0" fontId="6" fillId="0" borderId="14" xfId="0" applyFont="1" applyBorder="1" applyAlignment="1">
      <alignment horizontal="center" vertical="top"/>
    </xf>
    <xf numFmtId="2" fontId="17" fillId="0" borderId="14" xfId="0" applyNumberFormat="1" applyFont="1" applyBorder="1" applyAlignment="1">
      <alignment horizontal="center" vertical="center"/>
    </xf>
    <xf numFmtId="2" fontId="6" fillId="0" borderId="27" xfId="0" applyNumberFormat="1" applyFont="1" applyBorder="1" applyAlignment="1">
      <alignment horizontal="center" vertical="top"/>
    </xf>
    <xf numFmtId="2" fontId="6" fillId="0" borderId="25" xfId="0" applyNumberFormat="1" applyFont="1" applyBorder="1" applyAlignment="1">
      <alignment horizontal="center" vertical="center"/>
    </xf>
    <xf numFmtId="2" fontId="6" fillId="0" borderId="31" xfId="0" applyNumberFormat="1" applyFont="1" applyBorder="1" applyAlignment="1">
      <alignment horizontal="center" vertical="center"/>
    </xf>
    <xf numFmtId="2" fontId="17" fillId="0" borderId="31" xfId="0" applyNumberFormat="1" applyFont="1" applyBorder="1" applyAlignment="1">
      <alignment horizontal="center" vertical="center"/>
    </xf>
    <xf numFmtId="2" fontId="6" fillId="0" borderId="32" xfId="0" applyNumberFormat="1" applyFont="1" applyBorder="1" applyAlignment="1">
      <alignment horizontal="center" vertical="center"/>
    </xf>
    <xf numFmtId="2" fontId="6" fillId="0" borderId="23" xfId="0" applyNumberFormat="1" applyFont="1" applyBorder="1" applyAlignment="1">
      <alignment horizontal="center" vertical="center"/>
    </xf>
    <xf numFmtId="2" fontId="17" fillId="0" borderId="23" xfId="0" applyNumberFormat="1" applyFont="1" applyBorder="1" applyAlignment="1">
      <alignment horizontal="center" vertical="center"/>
    </xf>
    <xf numFmtId="2" fontId="0" fillId="0" borderId="23" xfId="0" applyNumberFormat="1" applyBorder="1" applyAlignment="1">
      <alignment horizontal="center" vertical="center"/>
    </xf>
    <xf numFmtId="2" fontId="12" fillId="0" borderId="23" xfId="0" applyNumberFormat="1" applyFont="1" applyBorder="1" applyAlignment="1">
      <alignment horizontal="center" vertical="center"/>
    </xf>
    <xf numFmtId="1" fontId="17" fillId="0" borderId="14" xfId="0" applyNumberFormat="1" applyFont="1" applyBorder="1" applyAlignment="1">
      <alignment horizontal="center" vertical="center"/>
    </xf>
    <xf numFmtId="165" fontId="6" fillId="0" borderId="14" xfId="0" applyNumberFormat="1" applyFont="1" applyBorder="1" applyAlignment="1">
      <alignment horizontal="center" vertical="center"/>
    </xf>
    <xf numFmtId="165" fontId="6" fillId="0" borderId="25" xfId="0" applyNumberFormat="1" applyFont="1" applyBorder="1" applyAlignment="1">
      <alignment horizontal="center" vertical="center"/>
    </xf>
    <xf numFmtId="165" fontId="6" fillId="0" borderId="14" xfId="0" applyNumberFormat="1" applyFont="1" applyFill="1" applyBorder="1" applyAlignment="1">
      <alignment horizontal="center" vertical="top" wrapText="1"/>
    </xf>
    <xf numFmtId="0" fontId="6" fillId="0" borderId="15" xfId="0" applyNumberFormat="1" applyFont="1" applyBorder="1" applyAlignment="1">
      <alignment horizontal="left" vertical="center"/>
    </xf>
    <xf numFmtId="0" fontId="6" fillId="0" borderId="27" xfId="0" applyFont="1" applyBorder="1"/>
    <xf numFmtId="0" fontId="6" fillId="0" borderId="27" xfId="0" applyFont="1" applyBorder="1" applyAlignment="1">
      <alignment vertical="center"/>
    </xf>
    <xf numFmtId="165" fontId="6" fillId="0" borderId="13" xfId="0" applyNumberFormat="1" applyFont="1" applyBorder="1" applyAlignment="1">
      <alignment horizontal="center" vertical="top"/>
    </xf>
    <xf numFmtId="0" fontId="6" fillId="0" borderId="14" xfId="0" applyFont="1" applyBorder="1" applyAlignment="1">
      <alignment horizontal="left" vertical="top" wrapText="1"/>
    </xf>
    <xf numFmtId="0" fontId="3" fillId="0" borderId="0" xfId="0" applyFont="1" applyBorder="1" applyAlignment="1">
      <alignment horizontal="right" vertical="center"/>
    </xf>
    <xf numFmtId="44" fontId="3" fillId="0" borderId="0" xfId="0" applyNumberFormat="1" applyFont="1" applyBorder="1" applyAlignment="1">
      <alignment horizontal="center" vertical="center"/>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3" fillId="0" borderId="0" xfId="0" applyFont="1" applyFill="1" applyBorder="1" applyAlignment="1">
      <alignment horizontal="center" vertical="top"/>
    </xf>
    <xf numFmtId="0" fontId="2" fillId="0" borderId="0" xfId="0" applyFont="1" applyFill="1" applyAlignment="1">
      <alignment horizontal="center" vertical="top"/>
    </xf>
    <xf numFmtId="0" fontId="7" fillId="0" borderId="0" xfId="0" applyFont="1" applyFill="1" applyBorder="1" applyAlignment="1">
      <alignment horizontal="left" vertical="center" wrapText="1"/>
    </xf>
    <xf numFmtId="49" fontId="7" fillId="0" borderId="0" xfId="0" applyNumberFormat="1" applyFont="1" applyFill="1" applyBorder="1" applyAlignment="1">
      <alignment horizontal="right" vertical="top"/>
    </xf>
    <xf numFmtId="0" fontId="7" fillId="0" borderId="0" xfId="0" applyFont="1" applyFill="1" applyBorder="1" applyAlignment="1">
      <alignment horizontal="right" vertical="center" wrapText="1"/>
    </xf>
    <xf numFmtId="0" fontId="6" fillId="0" borderId="0" xfId="0" applyFont="1" applyFill="1" applyBorder="1" applyAlignment="1">
      <alignment horizontal="left" vertical="top" wrapText="1"/>
    </xf>
    <xf numFmtId="164" fontId="6" fillId="0" borderId="0" xfId="3" applyNumberFormat="1" applyFont="1" applyFill="1" applyBorder="1" applyAlignment="1">
      <alignment horizontal="center" vertical="top"/>
    </xf>
    <xf numFmtId="44" fontId="6" fillId="0" borderId="0" xfId="3" applyFont="1" applyFill="1" applyBorder="1" applyAlignment="1">
      <alignment horizontal="center" vertical="top"/>
    </xf>
    <xf numFmtId="0" fontId="7" fillId="0" borderId="0" xfId="0" applyFont="1" applyFill="1" applyBorder="1" applyAlignment="1">
      <alignment horizontal="left" vertical="top" wrapText="1"/>
    </xf>
    <xf numFmtId="44" fontId="7" fillId="0" borderId="0" xfId="0" applyNumberFormat="1" applyFont="1" applyFill="1" applyAlignment="1">
      <alignment horizontal="center" vertical="top"/>
    </xf>
    <xf numFmtId="0" fontId="7" fillId="0" borderId="0" xfId="0" applyFont="1" applyFill="1" applyAlignment="1">
      <alignment horizontal="center" vertical="top"/>
    </xf>
    <xf numFmtId="164" fontId="7" fillId="0" borderId="0" xfId="0" applyNumberFormat="1" applyFont="1" applyFill="1" applyAlignment="1">
      <alignment horizontal="center" vertical="top"/>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2" fontId="6" fillId="0" borderId="25" xfId="0" applyNumberFormat="1" applyFont="1" applyBorder="1" applyAlignment="1">
      <alignment horizontal="center" vertical="top"/>
    </xf>
    <xf numFmtId="2" fontId="6" fillId="0" borderId="26" xfId="0" applyNumberFormat="1" applyFont="1" applyBorder="1" applyAlignment="1">
      <alignment horizontal="center" vertical="top"/>
    </xf>
    <xf numFmtId="2" fontId="6" fillId="0" borderId="27" xfId="0" applyNumberFormat="1" applyFont="1" applyBorder="1" applyAlignment="1">
      <alignment horizontal="center" vertical="top"/>
    </xf>
    <xf numFmtId="0" fontId="6" fillId="0" borderId="25" xfId="0" applyFont="1" applyBorder="1" applyAlignment="1">
      <alignment horizontal="center" vertical="top"/>
    </xf>
    <xf numFmtId="0" fontId="6" fillId="0" borderId="26" xfId="0" applyFont="1" applyBorder="1" applyAlignment="1">
      <alignment horizontal="center" vertical="top"/>
    </xf>
    <xf numFmtId="0" fontId="6" fillId="0" borderId="27" xfId="0" applyFont="1" applyBorder="1" applyAlignment="1">
      <alignment horizontal="center" vertical="top"/>
    </xf>
    <xf numFmtId="165" fontId="6" fillId="0" borderId="28" xfId="0" applyNumberFormat="1" applyFont="1" applyBorder="1" applyAlignment="1">
      <alignment horizontal="center" vertical="top"/>
    </xf>
    <xf numFmtId="165" fontId="6" fillId="0" borderId="29" xfId="0" applyNumberFormat="1" applyFont="1" applyBorder="1" applyAlignment="1">
      <alignment horizontal="center" vertical="top"/>
    </xf>
    <xf numFmtId="165" fontId="6" fillId="0" borderId="25" xfId="0" applyNumberFormat="1" applyFont="1" applyBorder="1" applyAlignment="1">
      <alignment horizontal="center" vertical="top"/>
    </xf>
    <xf numFmtId="165" fontId="6" fillId="0" borderId="26" xfId="0" applyNumberFormat="1" applyFont="1" applyBorder="1" applyAlignment="1">
      <alignment horizontal="center" vertical="top"/>
    </xf>
    <xf numFmtId="165" fontId="6" fillId="0" borderId="25" xfId="0" applyNumberFormat="1" applyFont="1" applyBorder="1" applyAlignment="1">
      <alignment horizontal="center" vertical="top" wrapText="1"/>
    </xf>
    <xf numFmtId="165" fontId="6" fillId="0" borderId="26" xfId="0" applyNumberFormat="1" applyFont="1" applyBorder="1" applyAlignment="1">
      <alignment horizontal="center" vertical="top" wrapText="1"/>
    </xf>
    <xf numFmtId="0" fontId="6" fillId="0" borderId="25" xfId="0" applyFont="1" applyBorder="1" applyAlignment="1">
      <alignment horizontal="center" vertical="top" wrapText="1"/>
    </xf>
    <xf numFmtId="0" fontId="6" fillId="0" borderId="26" xfId="0" applyFont="1" applyBorder="1" applyAlignment="1">
      <alignment horizontal="center" vertical="top" wrapText="1"/>
    </xf>
    <xf numFmtId="0" fontId="6" fillId="0" borderId="27" xfId="0" applyFont="1" applyBorder="1" applyAlignment="1">
      <alignment horizontal="center" vertical="top" wrapText="1"/>
    </xf>
    <xf numFmtId="165" fontId="6" fillId="0" borderId="27" xfId="0" applyNumberFormat="1" applyFont="1" applyBorder="1" applyAlignment="1">
      <alignment horizontal="center" vertical="top" wrapText="1"/>
    </xf>
    <xf numFmtId="0" fontId="6" fillId="0" borderId="14" xfId="0" applyFont="1" applyBorder="1" applyAlignment="1">
      <alignment horizontal="center" vertical="top"/>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165" fontId="6" fillId="0" borderId="27" xfId="0" applyNumberFormat="1" applyFont="1" applyBorder="1" applyAlignment="1">
      <alignment horizontal="center" vertical="top"/>
    </xf>
    <xf numFmtId="165" fontId="6" fillId="0" borderId="25" xfId="0" applyNumberFormat="1" applyFont="1" applyFill="1" applyBorder="1" applyAlignment="1">
      <alignment horizontal="center" vertical="top" wrapText="1"/>
    </xf>
    <xf numFmtId="165" fontId="6" fillId="0" borderId="26" xfId="0" applyNumberFormat="1" applyFont="1" applyFill="1" applyBorder="1" applyAlignment="1">
      <alignment horizontal="center" vertical="top" wrapText="1"/>
    </xf>
    <xf numFmtId="2" fontId="6" fillId="0" borderId="25" xfId="0" applyNumberFormat="1" applyFont="1" applyFill="1" applyBorder="1" applyAlignment="1">
      <alignment horizontal="center" vertical="top" wrapText="1"/>
    </xf>
    <xf numFmtId="2" fontId="6" fillId="0" borderId="26" xfId="0" applyNumberFormat="1" applyFont="1" applyFill="1" applyBorder="1" applyAlignment="1">
      <alignment horizontal="center" vertical="top" wrapText="1"/>
    </xf>
    <xf numFmtId="4" fontId="13" fillId="0" borderId="1" xfId="5" applyNumberFormat="1" applyFont="1" applyBorder="1" applyAlignment="1">
      <alignment horizontal="center" vertical="center"/>
    </xf>
    <xf numFmtId="4" fontId="13" fillId="0" borderId="7" xfId="5" applyNumberFormat="1" applyFont="1" applyBorder="1" applyAlignment="1">
      <alignment horizontal="center" vertical="center"/>
    </xf>
    <xf numFmtId="4" fontId="13" fillId="0" borderId="6" xfId="5" applyNumberFormat="1" applyFont="1" applyBorder="1" applyAlignment="1">
      <alignment horizontal="center" vertical="center"/>
    </xf>
    <xf numFmtId="4" fontId="13" fillId="0" borderId="5" xfId="5" applyNumberFormat="1" applyFont="1" applyBorder="1" applyAlignment="1">
      <alignment horizontal="center" vertical="center"/>
    </xf>
    <xf numFmtId="0" fontId="13" fillId="0" borderId="1" xfId="5" applyFont="1" applyBorder="1" applyAlignment="1">
      <alignment horizontal="center" vertical="center"/>
    </xf>
    <xf numFmtId="0" fontId="13" fillId="0" borderId="7" xfId="5" applyFont="1" applyBorder="1" applyAlignment="1">
      <alignment horizontal="center" vertical="center"/>
    </xf>
    <xf numFmtId="0" fontId="13" fillId="0" borderId="2" xfId="5" applyFont="1" applyBorder="1" applyAlignment="1">
      <alignment horizontal="center" vertical="center"/>
    </xf>
    <xf numFmtId="0" fontId="13" fillId="0" borderId="8" xfId="5" applyFont="1" applyBorder="1" applyAlignment="1">
      <alignment horizontal="center" vertical="center"/>
    </xf>
    <xf numFmtId="0" fontId="13" fillId="0" borderId="3" xfId="5" applyFont="1" applyBorder="1" applyAlignment="1">
      <alignment horizontal="center" vertical="center" wrapText="1"/>
    </xf>
    <xf numFmtId="0" fontId="13" fillId="0" borderId="4" xfId="5" applyFont="1" applyBorder="1" applyAlignment="1">
      <alignment horizontal="center" vertical="center" wrapText="1"/>
    </xf>
    <xf numFmtId="0" fontId="13" fillId="0" borderId="5" xfId="5" applyFont="1" applyBorder="1" applyAlignment="1">
      <alignment horizontal="center" vertical="center"/>
    </xf>
    <xf numFmtId="0" fontId="13" fillId="0" borderId="10" xfId="5" applyFont="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165" fontId="6" fillId="0" borderId="27" xfId="0" applyNumberFormat="1" applyFont="1" applyFill="1" applyBorder="1" applyAlignment="1">
      <alignment horizontal="center" vertical="top"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34" xfId="0" applyFont="1" applyBorder="1" applyAlignment="1">
      <alignment horizontal="center" vertical="center"/>
    </xf>
    <xf numFmtId="0" fontId="6" fillId="0" borderId="23" xfId="0" applyFont="1" applyBorder="1" applyAlignment="1">
      <alignment horizontal="center" vertical="center"/>
    </xf>
    <xf numFmtId="0" fontId="6" fillId="0" borderId="14" xfId="0" applyFont="1" applyBorder="1" applyAlignment="1">
      <alignment horizontal="left" vertical="top" wrapText="1"/>
    </xf>
    <xf numFmtId="165" fontId="6" fillId="0" borderId="13" xfId="0" applyNumberFormat="1" applyFont="1" applyBorder="1" applyAlignment="1">
      <alignment horizontal="center" vertical="top"/>
    </xf>
    <xf numFmtId="0" fontId="3" fillId="0" borderId="0" xfId="0" applyFont="1" applyBorder="1" applyAlignment="1">
      <alignment horizontal="left" vertical="center"/>
    </xf>
    <xf numFmtId="0" fontId="3" fillId="0" borderId="0" xfId="0" applyFont="1" applyBorder="1" applyAlignment="1">
      <alignment horizontal="center" vertical="center"/>
    </xf>
    <xf numFmtId="4" fontId="0" fillId="0" borderId="0" xfId="0" applyNumberFormat="1" applyBorder="1" applyAlignment="1">
      <alignment horizontal="center" vertical="center"/>
    </xf>
    <xf numFmtId="0" fontId="6" fillId="0" borderId="0" xfId="0" applyFont="1" applyBorder="1" applyAlignment="1">
      <alignment horizontal="center" vertical="top"/>
    </xf>
    <xf numFmtId="0" fontId="6" fillId="0" borderId="0" xfId="0" applyFont="1" applyBorder="1" applyAlignment="1">
      <alignment horizontal="left" vertical="top" wrapText="1"/>
    </xf>
    <xf numFmtId="2" fontId="6" fillId="0" borderId="0" xfId="0" applyNumberFormat="1" applyFont="1" applyBorder="1" applyAlignment="1">
      <alignment horizontal="center" vertical="top"/>
    </xf>
    <xf numFmtId="44" fontId="6" fillId="0" borderId="0" xfId="0" applyNumberFormat="1" applyFont="1" applyBorder="1" applyAlignment="1">
      <alignment horizontal="center" vertical="top"/>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2" fontId="0" fillId="0" borderId="0" xfId="0" applyNumberFormat="1" applyFont="1" applyBorder="1" applyAlignment="1">
      <alignment horizontal="center" vertical="center"/>
    </xf>
    <xf numFmtId="0" fontId="7" fillId="0" borderId="0" xfId="0" applyFont="1" applyBorder="1" applyAlignment="1">
      <alignment horizontal="right" vertical="center"/>
    </xf>
    <xf numFmtId="0" fontId="3" fillId="0" borderId="0" xfId="0" applyFont="1" applyBorder="1" applyAlignment="1">
      <alignment horizontal="left" vertical="center" wrapText="1"/>
    </xf>
    <xf numFmtId="0" fontId="6" fillId="0" borderId="0" xfId="0" applyFont="1" applyBorder="1" applyAlignment="1">
      <alignment horizontal="left" vertical="center" wrapText="1"/>
    </xf>
    <xf numFmtId="165" fontId="6" fillId="0" borderId="0" xfId="0" applyNumberFormat="1" applyFont="1" applyFill="1" applyBorder="1" applyAlignment="1">
      <alignment horizontal="center" vertical="center" wrapText="1"/>
    </xf>
    <xf numFmtId="44" fontId="7" fillId="0" borderId="0" xfId="0" applyNumberFormat="1" applyFont="1" applyBorder="1" applyAlignment="1">
      <alignment horizontal="center" vertical="center"/>
    </xf>
    <xf numFmtId="0" fontId="12" fillId="0" borderId="0" xfId="0" applyFont="1" applyBorder="1" applyAlignment="1">
      <alignment horizontal="right" vertical="center"/>
    </xf>
    <xf numFmtId="44" fontId="12" fillId="0" borderId="0" xfId="0" applyNumberFormat="1" applyFont="1" applyBorder="1" applyAlignment="1">
      <alignment horizontal="center" vertical="center"/>
    </xf>
    <xf numFmtId="2" fontId="6" fillId="0" borderId="0" xfId="0" applyNumberFormat="1" applyFont="1" applyFill="1" applyBorder="1" applyAlignment="1">
      <alignment horizontal="center" vertical="center" wrapText="1"/>
    </xf>
    <xf numFmtId="44" fontId="7" fillId="0" borderId="0" xfId="0" applyNumberFormat="1" applyFont="1" applyBorder="1" applyAlignment="1">
      <alignment horizontal="right" vertical="center"/>
    </xf>
    <xf numFmtId="0" fontId="18" fillId="0" borderId="35" xfId="0" applyFont="1" applyBorder="1" applyAlignment="1">
      <alignment horizontal="center"/>
    </xf>
    <xf numFmtId="0" fontId="18" fillId="0" borderId="36" xfId="0" applyFont="1" applyBorder="1" applyAlignment="1">
      <alignment horizontal="center"/>
    </xf>
    <xf numFmtId="0" fontId="18" fillId="0" borderId="37" xfId="0" applyFont="1" applyBorder="1" applyAlignment="1"/>
    <xf numFmtId="0" fontId="18" fillId="0" borderId="38" xfId="0" applyFont="1" applyBorder="1" applyAlignment="1">
      <alignment horizontal="center"/>
    </xf>
    <xf numFmtId="0" fontId="18" fillId="0" borderId="0" xfId="0" applyFont="1" applyBorder="1" applyAlignment="1">
      <alignment horizontal="center"/>
    </xf>
    <xf numFmtId="0" fontId="19" fillId="0" borderId="0" xfId="0" applyFont="1" applyBorder="1" applyAlignment="1">
      <alignment horizontal="center"/>
    </xf>
    <xf numFmtId="0" fontId="18" fillId="0" borderId="39" xfId="0" applyFont="1" applyBorder="1" applyAlignment="1"/>
    <xf numFmtId="0" fontId="18" fillId="0" borderId="0" xfId="0" applyFont="1" applyBorder="1" applyAlignment="1">
      <alignment horizontal="center" vertical="center" wrapText="1"/>
    </xf>
    <xf numFmtId="0" fontId="18" fillId="0" borderId="39" xfId="0" applyFont="1" applyBorder="1" applyAlignment="1">
      <alignment vertical="center" wrapText="1"/>
    </xf>
    <xf numFmtId="0" fontId="18" fillId="0" borderId="38" xfId="0" applyFont="1" applyBorder="1" applyAlignment="1">
      <alignment horizontal="center"/>
    </xf>
    <xf numFmtId="0" fontId="18" fillId="0" borderId="0" xfId="0" applyFont="1" applyBorder="1" applyAlignment="1">
      <alignment horizontal="center"/>
    </xf>
    <xf numFmtId="0" fontId="18" fillId="0" borderId="40" xfId="0" applyFont="1" applyBorder="1" applyAlignment="1">
      <alignment horizontal="center"/>
    </xf>
    <xf numFmtId="0" fontId="18" fillId="0" borderId="41" xfId="0" applyFont="1" applyBorder="1" applyAlignment="1">
      <alignment horizontal="center"/>
    </xf>
    <xf numFmtId="0" fontId="18" fillId="0" borderId="41" xfId="0" applyFont="1" applyBorder="1" applyAlignment="1">
      <alignment horizontal="center" vertical="center" wrapText="1"/>
    </xf>
    <xf numFmtId="0" fontId="18" fillId="0" borderId="42" xfId="0" applyFont="1" applyBorder="1" applyAlignment="1">
      <alignment vertical="center" wrapText="1"/>
    </xf>
    <xf numFmtId="0" fontId="18" fillId="0" borderId="0" xfId="0" applyFont="1" applyAlignment="1">
      <alignment horizontal="center"/>
    </xf>
    <xf numFmtId="0" fontId="18" fillId="0" borderId="0" xfId="0" applyFont="1"/>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4" xfId="0" applyFont="1" applyBorder="1" applyAlignment="1">
      <alignment horizontal="center" vertical="center"/>
    </xf>
    <xf numFmtId="0" fontId="20" fillId="0" borderId="24" xfId="0" applyFont="1" applyBorder="1" applyAlignment="1">
      <alignment horizontal="center" vertical="center"/>
    </xf>
    <xf numFmtId="0" fontId="20" fillId="0" borderId="24" xfId="0" applyFont="1" applyBorder="1" applyAlignment="1">
      <alignment horizontal="center" vertical="center" wrapText="1"/>
    </xf>
  </cellXfs>
  <cellStyles count="6">
    <cellStyle name="Millares" xfId="1" builtinId="3"/>
    <cellStyle name="Millares 2" xfId="4"/>
    <cellStyle name="Moneda [0]" xfId="2" builtinId="7"/>
    <cellStyle name="Moneda 2" xfId="3"/>
    <cellStyle name="Normal" xfId="0" builtinId="0"/>
    <cellStyle name="Normal 2" xfId="5"/>
  </cellStyles>
  <dxfs count="0"/>
  <tableStyles count="0" defaultTableStyle="TableStyleMedium2" defaultPivotStyle="PivotStyleLight16"/>
  <colors>
    <mruColors>
      <color rgb="FFD8D6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371475</xdr:colOff>
      <xdr:row>0</xdr:row>
      <xdr:rowOff>0</xdr:rowOff>
    </xdr:to>
    <xdr:pic>
      <xdr:nvPicPr>
        <xdr:cNvPr id="2" name="Picture 1" descr="(logo) SSA">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0"/>
          <a:ext cx="8477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219941</xdr:colOff>
      <xdr:row>0</xdr:row>
      <xdr:rowOff>95250</xdr:rowOff>
    </xdr:from>
    <xdr:to>
      <xdr:col>1</xdr:col>
      <xdr:colOff>572366</xdr:colOff>
      <xdr:row>4</xdr:row>
      <xdr:rowOff>123825</xdr:rowOff>
    </xdr:to>
    <xdr:pic>
      <xdr:nvPicPr>
        <xdr:cNvPr id="3" name="Imagen 6">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941" y="95250"/>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788</xdr:row>
      <xdr:rowOff>103908</xdr:rowOff>
    </xdr:from>
    <xdr:to>
      <xdr:col>1</xdr:col>
      <xdr:colOff>2383848</xdr:colOff>
      <xdr:row>793</xdr:row>
      <xdr:rowOff>129886</xdr:rowOff>
    </xdr:to>
    <xdr:sp macro="" textlink="">
      <xdr:nvSpPr>
        <xdr:cNvPr id="4" name="Text Box 8">
          <a:extLst>
            <a:ext uri="{FF2B5EF4-FFF2-40B4-BE49-F238E27FC236}">
              <a16:creationId xmlns="" xmlns:a16="http://schemas.microsoft.com/office/drawing/2014/main" id="{00000000-0008-0000-0000-000004000000}"/>
            </a:ext>
          </a:extLst>
        </xdr:cNvPr>
        <xdr:cNvSpPr txBox="1">
          <a:spLocks noChangeArrowheads="1"/>
        </xdr:cNvSpPr>
      </xdr:nvSpPr>
      <xdr:spPr bwMode="auto">
        <a:xfrm>
          <a:off x="0" y="358624908"/>
          <a:ext cx="2879148" cy="835603"/>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ES" sz="800" b="0" i="0" strike="noStrike">
              <a:solidFill>
                <a:srgbClr val="000000"/>
              </a:solidFill>
              <a:latin typeface="Arial"/>
              <a:cs typeface="Arial"/>
            </a:rPr>
            <a:t>ELABORÓ</a:t>
          </a:r>
          <a:endParaRPr lang="es-ES" sz="1000" b="0" i="0" strike="noStrike">
            <a:solidFill>
              <a:srgbClr val="000000"/>
            </a:solidFill>
            <a:latin typeface="Arial"/>
            <a:cs typeface="Arial"/>
          </a:endParaRPr>
        </a:p>
        <a:p>
          <a:pPr algn="ctr" rtl="1">
            <a:defRPr sz="1000"/>
          </a:pPr>
          <a:endParaRPr lang="es-ES" sz="1000" b="0" i="0" strike="noStrike">
            <a:solidFill>
              <a:srgbClr val="000000"/>
            </a:solidFill>
            <a:latin typeface="Arial"/>
            <a:cs typeface="Arial"/>
          </a:endParaRPr>
        </a:p>
        <a:p>
          <a:pPr algn="ctr" rtl="1">
            <a:defRPr sz="1000"/>
          </a:pPr>
          <a:endParaRPr lang="es-ES" sz="1000" b="0" i="0" strike="noStrike">
            <a:solidFill>
              <a:srgbClr val="000000"/>
            </a:solidFill>
            <a:latin typeface="Arial"/>
            <a:cs typeface="Arial"/>
          </a:endParaRPr>
        </a:p>
        <a:p>
          <a:pPr algn="ctr" rtl="1">
            <a:defRPr sz="1000"/>
          </a:pPr>
          <a:r>
            <a:rPr lang="es-ES" sz="1000" b="0" i="0" strike="noStrike">
              <a:solidFill>
                <a:srgbClr val="000000"/>
              </a:solidFill>
              <a:latin typeface="Arial"/>
              <a:cs typeface="Arial"/>
            </a:rPr>
            <a:t>ARQUITECT@</a:t>
          </a:r>
          <a:endParaRPr lang="es-ES" sz="1000" b="0" i="0" strike="noStrike" baseline="0">
            <a:solidFill>
              <a:srgbClr val="000000"/>
            </a:solidFill>
            <a:latin typeface="Arial"/>
            <a:cs typeface="Arial"/>
          </a:endParaRPr>
        </a:p>
        <a:p>
          <a:pPr algn="ctr" rtl="1">
            <a:defRPr sz="1000"/>
          </a:pPr>
          <a:r>
            <a:rPr lang="es-ES" sz="1000" b="0" i="0" strike="noStrike" baseline="0">
              <a:solidFill>
                <a:srgbClr val="000000"/>
              </a:solidFill>
              <a:latin typeface="Arial"/>
              <a:cs typeface="Arial"/>
            </a:rPr>
            <a:t>SUPERVISION DE OBRA</a:t>
          </a:r>
          <a:endParaRPr lang="es-ES" sz="1100" b="0" i="0" strike="noStrike">
            <a:solidFill>
              <a:srgbClr val="000000"/>
            </a:solidFill>
            <a:latin typeface="Arial"/>
            <a:cs typeface="Arial"/>
          </a:endParaRPr>
        </a:p>
      </xdr:txBody>
    </xdr:sp>
    <xdr:clientData/>
  </xdr:twoCellAnchor>
  <xdr:twoCellAnchor>
    <xdr:from>
      <xdr:col>1</xdr:col>
      <xdr:colOff>2762250</xdr:colOff>
      <xdr:row>788</xdr:row>
      <xdr:rowOff>95249</xdr:rowOff>
    </xdr:from>
    <xdr:to>
      <xdr:col>5</xdr:col>
      <xdr:colOff>643372</xdr:colOff>
      <xdr:row>794</xdr:row>
      <xdr:rowOff>25978</xdr:rowOff>
    </xdr:to>
    <xdr:sp macro="" textlink="">
      <xdr:nvSpPr>
        <xdr:cNvPr id="5" name="Text Box 8">
          <a:extLst>
            <a:ext uri="{FF2B5EF4-FFF2-40B4-BE49-F238E27FC236}">
              <a16:creationId xmlns="" xmlns:a16="http://schemas.microsoft.com/office/drawing/2014/main" id="{00000000-0008-0000-0000-000005000000}"/>
            </a:ext>
          </a:extLst>
        </xdr:cNvPr>
        <xdr:cNvSpPr txBox="1">
          <a:spLocks noChangeArrowheads="1"/>
        </xdr:cNvSpPr>
      </xdr:nvSpPr>
      <xdr:spPr bwMode="auto">
        <a:xfrm>
          <a:off x="3255818" y="532075158"/>
          <a:ext cx="3137190" cy="917865"/>
        </a:xfrm>
        <a:prstGeom prst="rect">
          <a:avLst/>
        </a:prstGeom>
        <a:noFill/>
        <a:ln w="9525">
          <a:noFill/>
          <a:miter lim="800000"/>
          <a:headEnd/>
          <a:tailEnd/>
        </a:ln>
      </xdr:spPr>
      <xdr:txBody>
        <a:bodyPr vertOverflow="clip" wrap="square" lIns="27432" tIns="22860" rIns="27432" bIns="0" anchor="t" upright="1"/>
        <a:lstStyle/>
        <a:p>
          <a:pPr algn="ctr" rtl="1">
            <a:defRPr sz="1000"/>
          </a:pPr>
          <a:r>
            <a:rPr lang="es-ES" sz="800" b="0" i="0" strike="noStrike">
              <a:solidFill>
                <a:srgbClr val="000000"/>
              </a:solidFill>
              <a:latin typeface="Arial"/>
              <a:cs typeface="Arial"/>
            </a:rPr>
            <a:t>REVISÓ Y</a:t>
          </a:r>
          <a:r>
            <a:rPr lang="es-ES" sz="800" b="0" i="0" strike="noStrike" baseline="0">
              <a:solidFill>
                <a:srgbClr val="000000"/>
              </a:solidFill>
              <a:latin typeface="Arial"/>
              <a:cs typeface="Arial"/>
            </a:rPr>
            <a:t> AUTORIZÓ</a:t>
          </a:r>
          <a:endParaRPr lang="es-ES" sz="800" b="0" i="0" strike="noStrike">
            <a:solidFill>
              <a:srgbClr val="000000"/>
            </a:solidFill>
            <a:latin typeface="Arial"/>
            <a:cs typeface="Arial"/>
          </a:endParaRPr>
        </a:p>
        <a:p>
          <a:pPr algn="ctr" rtl="1">
            <a:defRPr sz="1000"/>
          </a:pPr>
          <a:endParaRPr lang="es-ES" sz="1000" b="0" i="0" strike="noStrike">
            <a:solidFill>
              <a:srgbClr val="000000"/>
            </a:solidFill>
            <a:latin typeface="Arial"/>
            <a:cs typeface="Arial"/>
          </a:endParaRPr>
        </a:p>
        <a:p>
          <a:pPr algn="ctr" rtl="1">
            <a:defRPr sz="1000"/>
          </a:pPr>
          <a:endParaRPr lang="es-ES" sz="1000" b="0" i="0" strike="noStrike">
            <a:solidFill>
              <a:srgbClr val="000000"/>
            </a:solidFill>
            <a:latin typeface="Arial"/>
            <a:cs typeface="Arial"/>
          </a:endParaRPr>
        </a:p>
        <a:p>
          <a:pPr algn="ctr" rtl="1">
            <a:defRPr sz="1000"/>
          </a:pPr>
          <a:r>
            <a:rPr lang="es-ES" sz="1000" b="0" i="0" strike="noStrike">
              <a:solidFill>
                <a:srgbClr val="000000"/>
              </a:solidFill>
              <a:latin typeface="Arial"/>
              <a:cs typeface="Arial"/>
            </a:rPr>
            <a:t>ING. EDGARDO</a:t>
          </a:r>
          <a:r>
            <a:rPr lang="es-ES" sz="1000" b="0" i="0" strike="noStrike" baseline="0">
              <a:solidFill>
                <a:srgbClr val="000000"/>
              </a:solidFill>
              <a:latin typeface="Arial"/>
              <a:cs typeface="Arial"/>
            </a:rPr>
            <a:t> FRANCISCO ADAME VELAZQUEZ</a:t>
          </a:r>
          <a:endParaRPr lang="es-ES" sz="1000" b="0" i="0" strike="noStrike">
            <a:solidFill>
              <a:srgbClr val="000000"/>
            </a:solidFill>
            <a:latin typeface="Arial"/>
            <a:cs typeface="Arial"/>
          </a:endParaRPr>
        </a:p>
        <a:p>
          <a:pPr algn="ctr" rtl="1">
            <a:defRPr sz="1000"/>
          </a:pPr>
          <a:r>
            <a:rPr lang="es-ES" sz="1000" b="0" i="0" strike="noStrike">
              <a:solidFill>
                <a:srgbClr val="000000"/>
              </a:solidFill>
              <a:latin typeface="Arial"/>
              <a:cs typeface="Arial"/>
            </a:rPr>
            <a:t>SUBDIRECTOR DE OBRA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784"/>
  <sheetViews>
    <sheetView topLeftCell="A439" workbookViewId="0">
      <selection activeCell="B426" sqref="B426"/>
    </sheetView>
  </sheetViews>
  <sheetFormatPr baseColWidth="10" defaultRowHeight="12.75" x14ac:dyDescent="0.2"/>
  <cols>
    <col min="1" max="1" width="7.42578125" style="1" customWidth="1"/>
    <col min="2" max="2" width="63" style="16" customWidth="1"/>
    <col min="3" max="3" width="7.42578125" style="7" customWidth="1"/>
    <col min="4" max="4" width="10.28515625" style="7" customWidth="1"/>
    <col min="5" max="5" width="12.7109375" style="14" customWidth="1"/>
    <col min="6" max="6" width="13.28515625" style="15" customWidth="1"/>
    <col min="7" max="7" width="8.28515625" style="15" customWidth="1"/>
  </cols>
  <sheetData>
    <row r="1" spans="1:9" ht="15.75" x14ac:dyDescent="0.2">
      <c r="B1" s="236" t="s">
        <v>0</v>
      </c>
      <c r="C1" s="236"/>
      <c r="D1" s="236"/>
      <c r="E1" s="236"/>
      <c r="F1" s="236"/>
      <c r="G1" s="96"/>
    </row>
    <row r="2" spans="1:9" x14ac:dyDescent="0.2">
      <c r="B2" s="237" t="s">
        <v>1</v>
      </c>
      <c r="C2" s="237"/>
      <c r="D2" s="237"/>
      <c r="E2" s="237"/>
      <c r="F2" s="237"/>
      <c r="G2" s="97"/>
    </row>
    <row r="3" spans="1:9" x14ac:dyDescent="0.2">
      <c r="B3" s="18"/>
      <c r="C3" s="18"/>
      <c r="D3" s="18">
        <v>1254</v>
      </c>
      <c r="E3" s="19"/>
      <c r="F3" s="20"/>
      <c r="G3" s="20"/>
    </row>
    <row r="4" spans="1:9" x14ac:dyDescent="0.2">
      <c r="A4" s="237" t="s">
        <v>97</v>
      </c>
      <c r="B4" s="237"/>
      <c r="C4" s="237"/>
      <c r="D4" s="237"/>
      <c r="E4" s="237"/>
      <c r="F4" s="237"/>
      <c r="G4" s="97"/>
    </row>
    <row r="5" spans="1:9" x14ac:dyDescent="0.2">
      <c r="B5" s="18"/>
      <c r="C5" s="18"/>
      <c r="D5" s="18"/>
      <c r="E5" s="19"/>
      <c r="F5" s="20"/>
      <c r="G5" s="20"/>
    </row>
    <row r="6" spans="1:9" ht="15.75" x14ac:dyDescent="0.2">
      <c r="A6" s="238" t="s">
        <v>94</v>
      </c>
      <c r="B6" s="238"/>
      <c r="C6" s="238"/>
      <c r="D6" s="238"/>
      <c r="E6" s="238"/>
      <c r="F6" s="238"/>
      <c r="G6" s="98"/>
    </row>
    <row r="7" spans="1:9" ht="15.75" x14ac:dyDescent="0.2">
      <c r="A7" s="17"/>
      <c r="B7" s="17"/>
      <c r="C7" s="17"/>
      <c r="D7" s="17"/>
      <c r="E7" s="17"/>
      <c r="F7" s="17"/>
      <c r="G7" s="98"/>
    </row>
    <row r="8" spans="1:9" x14ac:dyDescent="0.2">
      <c r="A8" s="235" t="s">
        <v>89</v>
      </c>
      <c r="B8" s="235"/>
      <c r="C8" s="235"/>
      <c r="D8" s="235"/>
      <c r="E8" s="11"/>
      <c r="F8" s="12"/>
      <c r="G8" s="12"/>
    </row>
    <row r="9" spans="1:9" x14ac:dyDescent="0.2">
      <c r="A9" s="235" t="s">
        <v>90</v>
      </c>
      <c r="B9" s="235"/>
      <c r="C9" s="235"/>
      <c r="D9" s="235"/>
      <c r="E9" s="11"/>
      <c r="F9" s="12"/>
      <c r="G9" s="12"/>
    </row>
    <row r="10" spans="1:9" x14ac:dyDescent="0.2">
      <c r="A10" s="235" t="s">
        <v>91</v>
      </c>
      <c r="B10" s="235"/>
      <c r="C10" s="235"/>
      <c r="D10" s="235"/>
      <c r="E10" s="11"/>
      <c r="F10" s="12"/>
      <c r="G10" s="12"/>
    </row>
    <row r="11" spans="1:9" x14ac:dyDescent="0.2">
      <c r="A11" s="235" t="s">
        <v>92</v>
      </c>
      <c r="B11" s="235"/>
      <c r="C11" s="235"/>
      <c r="D11" s="235"/>
      <c r="E11" s="240" t="s">
        <v>93</v>
      </c>
      <c r="F11" s="240"/>
      <c r="G11" s="94"/>
    </row>
    <row r="12" spans="1:9" s="6" customFormat="1" x14ac:dyDescent="0.2">
      <c r="A12" s="2"/>
      <c r="B12" s="3"/>
      <c r="C12" s="4" t="s">
        <v>2</v>
      </c>
      <c r="D12" s="4" t="s">
        <v>3</v>
      </c>
      <c r="E12" s="5" t="s">
        <v>4</v>
      </c>
      <c r="F12" s="5" t="s">
        <v>5</v>
      </c>
      <c r="G12" s="5"/>
    </row>
    <row r="13" spans="1:9" s="23" customFormat="1" x14ac:dyDescent="0.2">
      <c r="A13" s="27">
        <v>1</v>
      </c>
      <c r="B13" s="28" t="s">
        <v>6</v>
      </c>
      <c r="C13" s="29" t="s">
        <v>627</v>
      </c>
      <c r="D13" s="29"/>
      <c r="E13" s="30"/>
      <c r="F13" s="31"/>
      <c r="G13" s="31"/>
    </row>
    <row r="14" spans="1:9" ht="24" x14ac:dyDescent="0.2">
      <c r="A14" s="21">
        <v>1.01</v>
      </c>
      <c r="B14" s="32" t="s">
        <v>99</v>
      </c>
      <c r="C14" s="10" t="s">
        <v>7</v>
      </c>
      <c r="D14" s="22">
        <v>1</v>
      </c>
      <c r="E14" s="33">
        <v>688.09</v>
      </c>
      <c r="F14" s="34">
        <f t="shared" ref="F14" si="0">D14*E14</f>
        <v>688.09</v>
      </c>
      <c r="G14" s="34"/>
    </row>
    <row r="15" spans="1:9" ht="36" x14ac:dyDescent="0.2">
      <c r="A15" s="21">
        <v>1.02</v>
      </c>
      <c r="B15" s="32" t="s">
        <v>100</v>
      </c>
      <c r="C15" s="10" t="s">
        <v>7</v>
      </c>
      <c r="D15" s="22">
        <v>1</v>
      </c>
      <c r="E15" s="33">
        <v>1215.94</v>
      </c>
      <c r="F15" s="34">
        <f t="shared" ref="F15:F76" si="1">D15*E15</f>
        <v>1215.94</v>
      </c>
      <c r="G15" s="34"/>
      <c r="H15" s="78" t="s">
        <v>552</v>
      </c>
      <c r="I15" s="79" t="s">
        <v>542</v>
      </c>
    </row>
    <row r="16" spans="1:9" ht="36" x14ac:dyDescent="0.2">
      <c r="A16" s="21">
        <v>1.03</v>
      </c>
      <c r="B16" s="32" t="s">
        <v>101</v>
      </c>
      <c r="C16" s="10" t="s">
        <v>7</v>
      </c>
      <c r="D16" s="22">
        <v>1</v>
      </c>
      <c r="E16" s="33">
        <v>589.6</v>
      </c>
      <c r="F16" s="34">
        <f t="shared" si="1"/>
        <v>589.6</v>
      </c>
      <c r="G16" s="34"/>
      <c r="H16" s="78" t="s">
        <v>554</v>
      </c>
      <c r="I16" s="79" t="s">
        <v>614</v>
      </c>
    </row>
    <row r="17" spans="1:9" ht="24" x14ac:dyDescent="0.2">
      <c r="A17" s="21">
        <v>1.04</v>
      </c>
      <c r="B17" s="32" t="s">
        <v>102</v>
      </c>
      <c r="C17" s="10" t="s">
        <v>12</v>
      </c>
      <c r="D17" s="22">
        <v>1</v>
      </c>
      <c r="E17" s="33">
        <v>80.290000000000006</v>
      </c>
      <c r="F17" s="34">
        <f t="shared" si="1"/>
        <v>80.290000000000006</v>
      </c>
      <c r="G17" s="34"/>
      <c r="H17" s="78" t="s">
        <v>563</v>
      </c>
      <c r="I17" s="79" t="s">
        <v>564</v>
      </c>
    </row>
    <row r="18" spans="1:9" ht="24" x14ac:dyDescent="0.2">
      <c r="A18" s="21">
        <v>1.05</v>
      </c>
      <c r="B18" s="32" t="s">
        <v>103</v>
      </c>
      <c r="C18" s="10" t="s">
        <v>12</v>
      </c>
      <c r="D18" s="22">
        <v>1</v>
      </c>
      <c r="E18" s="33">
        <v>80.290000000000006</v>
      </c>
      <c r="F18" s="34">
        <f t="shared" si="1"/>
        <v>80.290000000000006</v>
      </c>
      <c r="G18" s="34"/>
      <c r="H18" s="78" t="s">
        <v>566</v>
      </c>
      <c r="I18" s="79" t="s">
        <v>567</v>
      </c>
    </row>
    <row r="19" spans="1:9" ht="24" x14ac:dyDescent="0.2">
      <c r="A19" s="21">
        <v>1.06</v>
      </c>
      <c r="B19" s="32" t="s">
        <v>104</v>
      </c>
      <c r="C19" s="10" t="s">
        <v>12</v>
      </c>
      <c r="D19" s="22">
        <v>18.059999999999999</v>
      </c>
      <c r="E19" s="33">
        <v>80.290000000000006</v>
      </c>
      <c r="F19" s="34">
        <f t="shared" si="1"/>
        <v>1450.0373999999999</v>
      </c>
      <c r="G19" s="34"/>
      <c r="H19" s="78" t="s">
        <v>575</v>
      </c>
      <c r="I19" s="79" t="s">
        <v>576</v>
      </c>
    </row>
    <row r="20" spans="1:9" ht="24" x14ac:dyDescent="0.2">
      <c r="A20" s="21">
        <v>1.07</v>
      </c>
      <c r="B20" s="32" t="s">
        <v>654</v>
      </c>
      <c r="C20" s="10" t="s">
        <v>13</v>
      </c>
      <c r="D20" s="22">
        <v>18.399999999999999</v>
      </c>
      <c r="E20" s="33">
        <v>63.08</v>
      </c>
      <c r="F20" s="34">
        <f t="shared" si="1"/>
        <v>1160.6719999999998</v>
      </c>
      <c r="G20" s="34"/>
      <c r="H20" s="78" t="s">
        <v>577</v>
      </c>
      <c r="I20" s="79" t="s">
        <v>578</v>
      </c>
    </row>
    <row r="21" spans="1:9" ht="24" x14ac:dyDescent="0.2">
      <c r="A21" s="21">
        <v>1.08</v>
      </c>
      <c r="B21" s="32" t="s">
        <v>105</v>
      </c>
      <c r="C21" s="10" t="s">
        <v>12</v>
      </c>
      <c r="D21" s="22">
        <v>1</v>
      </c>
      <c r="E21" s="33">
        <v>70.709999999999994</v>
      </c>
      <c r="F21" s="34">
        <f t="shared" si="1"/>
        <v>70.709999999999994</v>
      </c>
      <c r="G21" s="34"/>
      <c r="H21" s="78" t="s">
        <v>579</v>
      </c>
      <c r="I21" s="79" t="s">
        <v>580</v>
      </c>
    </row>
    <row r="22" spans="1:9" ht="36" x14ac:dyDescent="0.2">
      <c r="A22" s="21">
        <v>1.0900000000000001</v>
      </c>
      <c r="B22" s="32" t="s">
        <v>106</v>
      </c>
      <c r="C22" s="10" t="s">
        <v>12</v>
      </c>
      <c r="D22" s="22">
        <v>1</v>
      </c>
      <c r="E22" s="33">
        <v>116.59</v>
      </c>
      <c r="F22" s="34">
        <f t="shared" si="1"/>
        <v>116.59</v>
      </c>
      <c r="G22" s="59"/>
      <c r="H22" s="78" t="s">
        <v>581</v>
      </c>
      <c r="I22" s="79" t="s">
        <v>607</v>
      </c>
    </row>
    <row r="23" spans="1:9" ht="24" x14ac:dyDescent="0.2">
      <c r="A23" s="8">
        <v>1.1000000000000001</v>
      </c>
      <c r="B23" s="32" t="s">
        <v>107</v>
      </c>
      <c r="C23" s="10" t="s">
        <v>12</v>
      </c>
      <c r="D23" s="22">
        <v>30</v>
      </c>
      <c r="E23" s="33">
        <v>76.47</v>
      </c>
      <c r="F23" s="34">
        <f t="shared" si="1"/>
        <v>2294.1</v>
      </c>
      <c r="G23" s="34"/>
      <c r="H23" s="78" t="s">
        <v>584</v>
      </c>
      <c r="I23" s="79" t="s">
        <v>598</v>
      </c>
    </row>
    <row r="24" spans="1:9" ht="24" x14ac:dyDescent="0.2">
      <c r="A24" s="21">
        <v>1.1100000000000001</v>
      </c>
      <c r="B24" s="32" t="s">
        <v>108</v>
      </c>
      <c r="C24" s="10" t="s">
        <v>13</v>
      </c>
      <c r="D24" s="22">
        <v>27</v>
      </c>
      <c r="E24" s="33">
        <v>76.47</v>
      </c>
      <c r="F24" s="34">
        <f t="shared" si="1"/>
        <v>2064.69</v>
      </c>
      <c r="G24" s="34"/>
      <c r="H24" s="78" t="s">
        <v>585</v>
      </c>
      <c r="I24" s="79" t="s">
        <v>586</v>
      </c>
    </row>
    <row r="25" spans="1:9" ht="24" x14ac:dyDescent="0.2">
      <c r="A25" s="21">
        <v>1.1200000000000001</v>
      </c>
      <c r="B25" s="32" t="s">
        <v>109</v>
      </c>
      <c r="C25" s="10" t="s">
        <v>13</v>
      </c>
      <c r="D25" s="22">
        <v>1</v>
      </c>
      <c r="E25" s="33">
        <v>76.47</v>
      </c>
      <c r="F25" s="34">
        <f t="shared" si="1"/>
        <v>76.47</v>
      </c>
      <c r="G25" s="34"/>
      <c r="H25" s="78" t="s">
        <v>587</v>
      </c>
      <c r="I25" s="79" t="s">
        <v>588</v>
      </c>
    </row>
    <row r="26" spans="1:9" ht="24" x14ac:dyDescent="0.2">
      <c r="A26" s="21">
        <v>1.1299999999999999</v>
      </c>
      <c r="B26" s="32" t="s">
        <v>110</v>
      </c>
      <c r="C26" s="10" t="s">
        <v>13</v>
      </c>
      <c r="D26" s="22">
        <v>8.4</v>
      </c>
      <c r="E26" s="33">
        <v>76.47</v>
      </c>
      <c r="F26" s="34">
        <f t="shared" si="1"/>
        <v>642.34800000000007</v>
      </c>
      <c r="G26" s="34"/>
      <c r="H26" s="78" t="s">
        <v>597</v>
      </c>
      <c r="I26" s="79" t="s">
        <v>599</v>
      </c>
    </row>
    <row r="27" spans="1:9" ht="24" x14ac:dyDescent="0.2">
      <c r="A27" s="21">
        <v>1.1399999999999999</v>
      </c>
      <c r="B27" s="32" t="s">
        <v>111</v>
      </c>
      <c r="C27" s="10" t="s">
        <v>12</v>
      </c>
      <c r="D27" s="22">
        <v>1</v>
      </c>
      <c r="E27" s="33">
        <v>176.59</v>
      </c>
      <c r="F27" s="34">
        <f t="shared" si="1"/>
        <v>176.59</v>
      </c>
      <c r="G27" s="34"/>
      <c r="H27" s="78" t="s">
        <v>600</v>
      </c>
      <c r="I27" s="79" t="s">
        <v>601</v>
      </c>
    </row>
    <row r="28" spans="1:9" ht="36" x14ac:dyDescent="0.2">
      <c r="A28" s="21">
        <v>1.1499999999999999</v>
      </c>
      <c r="B28" s="32" t="s">
        <v>112</v>
      </c>
      <c r="C28" s="10" t="s">
        <v>13</v>
      </c>
      <c r="D28" s="22">
        <v>8.4</v>
      </c>
      <c r="E28" s="33">
        <v>147.19999999999999</v>
      </c>
      <c r="F28" s="34">
        <f t="shared" si="1"/>
        <v>1236.48</v>
      </c>
      <c r="G28" s="34"/>
      <c r="H28" s="78" t="s">
        <v>608</v>
      </c>
      <c r="I28" s="79" t="s">
        <v>609</v>
      </c>
    </row>
    <row r="29" spans="1:9" ht="24" x14ac:dyDescent="0.2">
      <c r="A29" s="21">
        <v>1.1599999999999999</v>
      </c>
      <c r="B29" s="32" t="s">
        <v>789</v>
      </c>
      <c r="C29" s="10" t="s">
        <v>12</v>
      </c>
      <c r="D29" s="22">
        <v>1</v>
      </c>
      <c r="E29" s="33">
        <v>176.59</v>
      </c>
      <c r="F29" s="34">
        <f t="shared" si="1"/>
        <v>176.59</v>
      </c>
      <c r="G29" s="34"/>
      <c r="H29" s="78" t="s">
        <v>611</v>
      </c>
      <c r="I29" s="79" t="s">
        <v>612</v>
      </c>
    </row>
    <row r="30" spans="1:9" ht="24" x14ac:dyDescent="0.2">
      <c r="A30" s="21">
        <v>1.17</v>
      </c>
      <c r="B30" s="32" t="s">
        <v>113</v>
      </c>
      <c r="C30" s="10" t="s">
        <v>13</v>
      </c>
      <c r="D30" s="22">
        <v>1</v>
      </c>
      <c r="E30" s="33">
        <v>74.55</v>
      </c>
      <c r="F30" s="34">
        <f t="shared" si="1"/>
        <v>74.55</v>
      </c>
      <c r="G30" s="34"/>
      <c r="H30" s="78" t="s">
        <v>615</v>
      </c>
      <c r="I30" s="79" t="s">
        <v>616</v>
      </c>
    </row>
    <row r="31" spans="1:9" ht="24" x14ac:dyDescent="0.2">
      <c r="A31" s="21">
        <v>1.18</v>
      </c>
      <c r="B31" s="32" t="s">
        <v>114</v>
      </c>
      <c r="C31" s="10" t="s">
        <v>12</v>
      </c>
      <c r="D31" s="22">
        <v>1</v>
      </c>
      <c r="E31" s="33">
        <v>68.790000000000006</v>
      </c>
      <c r="F31" s="34">
        <f t="shared" si="1"/>
        <v>68.790000000000006</v>
      </c>
      <c r="G31" s="34"/>
      <c r="H31" s="78" t="s">
        <v>617</v>
      </c>
      <c r="I31" s="79" t="s">
        <v>618</v>
      </c>
    </row>
    <row r="32" spans="1:9" ht="36" x14ac:dyDescent="0.2">
      <c r="A32" s="21">
        <v>1.19</v>
      </c>
      <c r="B32" s="32" t="s">
        <v>115</v>
      </c>
      <c r="C32" s="10" t="s">
        <v>13</v>
      </c>
      <c r="D32" s="22">
        <v>1</v>
      </c>
      <c r="E32" s="33">
        <v>40.14</v>
      </c>
      <c r="F32" s="34">
        <f t="shared" si="1"/>
        <v>40.14</v>
      </c>
      <c r="G32" s="34"/>
      <c r="H32" s="78" t="s">
        <v>620</v>
      </c>
      <c r="I32" s="79" t="s">
        <v>599</v>
      </c>
    </row>
    <row r="33" spans="1:9" ht="36" x14ac:dyDescent="0.2">
      <c r="A33" s="8">
        <v>1.2</v>
      </c>
      <c r="B33" s="32" t="s">
        <v>116</v>
      </c>
      <c r="C33" s="10" t="s">
        <v>12</v>
      </c>
      <c r="D33" s="22">
        <v>1</v>
      </c>
      <c r="E33" s="33">
        <v>70.709999999999994</v>
      </c>
      <c r="F33" s="34">
        <f t="shared" si="1"/>
        <v>70.709999999999994</v>
      </c>
      <c r="G33" s="34"/>
      <c r="H33" s="78" t="s">
        <v>621</v>
      </c>
      <c r="I33" s="79" t="s">
        <v>622</v>
      </c>
    </row>
    <row r="34" spans="1:9" ht="24" x14ac:dyDescent="0.2">
      <c r="A34" s="21">
        <v>1.21</v>
      </c>
      <c r="B34" s="32" t="s">
        <v>117</v>
      </c>
      <c r="C34" s="10" t="s">
        <v>7</v>
      </c>
      <c r="D34" s="22">
        <v>1</v>
      </c>
      <c r="E34" s="33">
        <v>286.70999999999998</v>
      </c>
      <c r="F34" s="34">
        <f t="shared" si="1"/>
        <v>286.70999999999998</v>
      </c>
      <c r="G34" s="34"/>
      <c r="H34" s="78" t="s">
        <v>623</v>
      </c>
      <c r="I34" s="79" t="s">
        <v>624</v>
      </c>
    </row>
    <row r="35" spans="1:9" ht="24" x14ac:dyDescent="0.2">
      <c r="A35" s="21">
        <v>1.22</v>
      </c>
      <c r="B35" s="32" t="s">
        <v>118</v>
      </c>
      <c r="C35" s="10" t="s">
        <v>7</v>
      </c>
      <c r="D35" s="22">
        <v>1</v>
      </c>
      <c r="E35" s="33">
        <v>286.70999999999998</v>
      </c>
      <c r="F35" s="34">
        <f t="shared" si="1"/>
        <v>286.70999999999998</v>
      </c>
      <c r="G35" s="34"/>
    </row>
    <row r="36" spans="1:9" ht="24" x14ac:dyDescent="0.2">
      <c r="A36" s="21">
        <v>1.23</v>
      </c>
      <c r="B36" s="32" t="s">
        <v>119</v>
      </c>
      <c r="C36" s="10" t="s">
        <v>7</v>
      </c>
      <c r="D36" s="22">
        <v>1</v>
      </c>
      <c r="E36" s="33">
        <v>68.790000000000006</v>
      </c>
      <c r="F36" s="34">
        <f t="shared" si="1"/>
        <v>68.790000000000006</v>
      </c>
      <c r="G36" s="34"/>
    </row>
    <row r="37" spans="1:9" ht="36" x14ac:dyDescent="0.2">
      <c r="A37" s="21">
        <v>1.24</v>
      </c>
      <c r="B37" s="32" t="s">
        <v>120</v>
      </c>
      <c r="C37" s="10" t="s">
        <v>12</v>
      </c>
      <c r="D37" s="22">
        <v>1</v>
      </c>
      <c r="E37" s="33">
        <v>172.75</v>
      </c>
      <c r="F37" s="34">
        <f t="shared" si="1"/>
        <v>172.75</v>
      </c>
      <c r="G37" s="34"/>
    </row>
    <row r="38" spans="1:9" ht="24" x14ac:dyDescent="0.2">
      <c r="A38" s="21">
        <v>1.25</v>
      </c>
      <c r="B38" s="32" t="s">
        <v>121</v>
      </c>
      <c r="C38" s="10" t="s">
        <v>7</v>
      </c>
      <c r="D38" s="22">
        <v>1</v>
      </c>
      <c r="E38" s="33">
        <v>229.37</v>
      </c>
      <c r="F38" s="34">
        <f t="shared" si="1"/>
        <v>229.37</v>
      </c>
      <c r="G38" s="34"/>
    </row>
    <row r="39" spans="1:9" ht="24" x14ac:dyDescent="0.2">
      <c r="A39" s="8">
        <v>1.26</v>
      </c>
      <c r="B39" s="32" t="s">
        <v>801</v>
      </c>
      <c r="C39" s="10" t="s">
        <v>7</v>
      </c>
      <c r="D39" s="22">
        <v>1</v>
      </c>
      <c r="E39" s="33">
        <v>136.66</v>
      </c>
      <c r="F39" s="34">
        <f t="shared" si="1"/>
        <v>136.66</v>
      </c>
      <c r="G39" s="34"/>
    </row>
    <row r="40" spans="1:9" ht="24" x14ac:dyDescent="0.2">
      <c r="A40" s="8">
        <v>1.27</v>
      </c>
      <c r="B40" s="32" t="s">
        <v>122</v>
      </c>
      <c r="C40" s="10" t="s">
        <v>7</v>
      </c>
      <c r="D40" s="22">
        <v>1</v>
      </c>
      <c r="E40" s="33">
        <v>205.74</v>
      </c>
      <c r="F40" s="34">
        <f t="shared" si="1"/>
        <v>205.74</v>
      </c>
      <c r="G40" s="34"/>
    </row>
    <row r="41" spans="1:9" ht="36" x14ac:dyDescent="0.2">
      <c r="A41" s="21">
        <v>1.28</v>
      </c>
      <c r="B41" s="32" t="s">
        <v>123</v>
      </c>
      <c r="C41" s="10" t="s">
        <v>7</v>
      </c>
      <c r="D41" s="22">
        <v>1</v>
      </c>
      <c r="E41" s="33">
        <v>274.82</v>
      </c>
      <c r="F41" s="33">
        <f t="shared" si="1"/>
        <v>274.82</v>
      </c>
      <c r="G41" s="33"/>
    </row>
    <row r="42" spans="1:9" ht="36" x14ac:dyDescent="0.2">
      <c r="A42" s="21">
        <v>1.29</v>
      </c>
      <c r="B42" s="32" t="s">
        <v>124</v>
      </c>
      <c r="C42" s="10" t="s">
        <v>7</v>
      </c>
      <c r="D42" s="22">
        <v>1</v>
      </c>
      <c r="E42" s="33">
        <v>274.82</v>
      </c>
      <c r="F42" s="33">
        <f t="shared" si="1"/>
        <v>274.82</v>
      </c>
      <c r="G42" s="33"/>
    </row>
    <row r="43" spans="1:9" ht="24" x14ac:dyDescent="0.2">
      <c r="A43" s="8">
        <v>1.3</v>
      </c>
      <c r="B43" s="32" t="s">
        <v>125</v>
      </c>
      <c r="C43" s="10" t="s">
        <v>7</v>
      </c>
      <c r="D43" s="22">
        <v>1</v>
      </c>
      <c r="E43" s="33">
        <v>273.31</v>
      </c>
      <c r="F43" s="33">
        <f t="shared" si="1"/>
        <v>273.31</v>
      </c>
      <c r="G43" s="33"/>
    </row>
    <row r="44" spans="1:9" ht="24" x14ac:dyDescent="0.2">
      <c r="A44" s="35">
        <v>1.31</v>
      </c>
      <c r="B44" s="32" t="s">
        <v>126</v>
      </c>
      <c r="C44" s="10" t="s">
        <v>7</v>
      </c>
      <c r="D44" s="22">
        <v>1</v>
      </c>
      <c r="E44" s="33">
        <v>273.31</v>
      </c>
      <c r="F44" s="34">
        <f t="shared" si="1"/>
        <v>273.31</v>
      </c>
      <c r="G44" s="34"/>
    </row>
    <row r="45" spans="1:9" ht="24" x14ac:dyDescent="0.2">
      <c r="A45" s="21">
        <v>1.32</v>
      </c>
      <c r="B45" s="32" t="s">
        <v>127</v>
      </c>
      <c r="C45" s="10" t="s">
        <v>7</v>
      </c>
      <c r="D45" s="22">
        <v>1</v>
      </c>
      <c r="E45" s="33">
        <v>341.65</v>
      </c>
      <c r="F45" s="33">
        <f t="shared" si="1"/>
        <v>341.65</v>
      </c>
      <c r="G45" s="33"/>
    </row>
    <row r="46" spans="1:9" ht="24" x14ac:dyDescent="0.2">
      <c r="A46" s="21">
        <v>1.33</v>
      </c>
      <c r="B46" s="32" t="s">
        <v>128</v>
      </c>
      <c r="C46" s="10" t="s">
        <v>7</v>
      </c>
      <c r="D46" s="22">
        <v>1</v>
      </c>
      <c r="E46" s="33">
        <v>273.31</v>
      </c>
      <c r="F46" s="33">
        <f t="shared" si="1"/>
        <v>273.31</v>
      </c>
      <c r="G46" s="33"/>
    </row>
    <row r="47" spans="1:9" ht="24" x14ac:dyDescent="0.2">
      <c r="A47" s="21">
        <v>1.34</v>
      </c>
      <c r="B47" s="32" t="s">
        <v>568</v>
      </c>
      <c r="C47" s="10" t="s">
        <v>7</v>
      </c>
      <c r="D47" s="22">
        <v>3</v>
      </c>
      <c r="E47" s="33">
        <v>411.84</v>
      </c>
      <c r="F47" s="33">
        <f t="shared" si="1"/>
        <v>1235.52</v>
      </c>
      <c r="G47" s="33"/>
    </row>
    <row r="48" spans="1:9" ht="36" x14ac:dyDescent="0.2">
      <c r="A48" s="21">
        <v>1.35</v>
      </c>
      <c r="B48" s="32" t="s">
        <v>129</v>
      </c>
      <c r="C48" s="10" t="s">
        <v>12</v>
      </c>
      <c r="D48" s="22">
        <v>1</v>
      </c>
      <c r="E48" s="33">
        <v>171.94</v>
      </c>
      <c r="F48" s="33">
        <f t="shared" si="1"/>
        <v>171.94</v>
      </c>
      <c r="G48" s="33"/>
    </row>
    <row r="49" spans="1:7" ht="24" x14ac:dyDescent="0.2">
      <c r="A49" s="21">
        <v>1.36</v>
      </c>
      <c r="B49" s="32" t="s">
        <v>130</v>
      </c>
      <c r="C49" s="10" t="s">
        <v>12</v>
      </c>
      <c r="D49" s="22">
        <v>1</v>
      </c>
      <c r="E49" s="33">
        <v>136.66</v>
      </c>
      <c r="F49" s="33">
        <f t="shared" si="1"/>
        <v>136.66</v>
      </c>
      <c r="G49" s="33"/>
    </row>
    <row r="50" spans="1:7" ht="24" x14ac:dyDescent="0.2">
      <c r="A50" s="21">
        <v>1.361</v>
      </c>
      <c r="B50" s="32" t="s">
        <v>656</v>
      </c>
      <c r="C50" s="10" t="s">
        <v>7</v>
      </c>
      <c r="D50" s="22">
        <v>1</v>
      </c>
      <c r="E50" s="33">
        <v>136.66</v>
      </c>
      <c r="F50" s="33">
        <f t="shared" ref="F50" si="2">D50*E50</f>
        <v>136.66</v>
      </c>
      <c r="G50" s="33"/>
    </row>
    <row r="51" spans="1:7" ht="24" x14ac:dyDescent="0.2">
      <c r="A51" s="21">
        <v>1.37</v>
      </c>
      <c r="B51" s="32" t="s">
        <v>131</v>
      </c>
      <c r="C51" s="10" t="s">
        <v>7</v>
      </c>
      <c r="D51" s="22">
        <v>1</v>
      </c>
      <c r="E51" s="33">
        <v>331.19</v>
      </c>
      <c r="F51" s="33">
        <f t="shared" si="1"/>
        <v>331.19</v>
      </c>
      <c r="G51" s="33"/>
    </row>
    <row r="52" spans="1:7" ht="24" x14ac:dyDescent="0.2">
      <c r="A52" s="21">
        <v>1.38</v>
      </c>
      <c r="B52" s="32" t="s">
        <v>132</v>
      </c>
      <c r="C52" s="10" t="s">
        <v>7</v>
      </c>
      <c r="D52" s="22">
        <v>1</v>
      </c>
      <c r="E52" s="33">
        <v>332.07</v>
      </c>
      <c r="F52" s="33">
        <f t="shared" si="1"/>
        <v>332.07</v>
      </c>
      <c r="G52" s="33"/>
    </row>
    <row r="53" spans="1:7" ht="24" x14ac:dyDescent="0.2">
      <c r="A53" s="21">
        <v>1.39</v>
      </c>
      <c r="B53" s="32" t="s">
        <v>133</v>
      </c>
      <c r="C53" s="10" t="s">
        <v>7</v>
      </c>
      <c r="D53" s="22">
        <v>1</v>
      </c>
      <c r="E53" s="33">
        <v>227.19</v>
      </c>
      <c r="F53" s="33">
        <f t="shared" si="1"/>
        <v>227.19</v>
      </c>
      <c r="G53" s="33"/>
    </row>
    <row r="54" spans="1:7" ht="24" x14ac:dyDescent="0.2">
      <c r="A54" s="8">
        <v>1.4</v>
      </c>
      <c r="B54" s="32" t="s">
        <v>134</v>
      </c>
      <c r="C54" s="10" t="s">
        <v>7</v>
      </c>
      <c r="D54" s="22">
        <v>1</v>
      </c>
      <c r="E54" s="33">
        <v>194.73</v>
      </c>
      <c r="F54" s="33">
        <f t="shared" si="1"/>
        <v>194.73</v>
      </c>
      <c r="G54" s="33"/>
    </row>
    <row r="55" spans="1:7" ht="24" x14ac:dyDescent="0.2">
      <c r="A55" s="21">
        <v>1.41</v>
      </c>
      <c r="B55" s="32" t="s">
        <v>135</v>
      </c>
      <c r="C55" s="10" t="s">
        <v>7</v>
      </c>
      <c r="D55" s="22">
        <v>1</v>
      </c>
      <c r="E55" s="33">
        <v>194.73</v>
      </c>
      <c r="F55" s="33">
        <f t="shared" si="1"/>
        <v>194.73</v>
      </c>
      <c r="G55" s="33"/>
    </row>
    <row r="56" spans="1:7" ht="24" x14ac:dyDescent="0.2">
      <c r="A56" s="21">
        <v>1.42</v>
      </c>
      <c r="B56" s="32" t="s">
        <v>136</v>
      </c>
      <c r="C56" s="10" t="s">
        <v>7</v>
      </c>
      <c r="D56" s="22">
        <v>1</v>
      </c>
      <c r="E56" s="33">
        <v>136.66</v>
      </c>
      <c r="F56" s="33">
        <f t="shared" si="1"/>
        <v>136.66</v>
      </c>
      <c r="G56" s="33"/>
    </row>
    <row r="57" spans="1:7" ht="24" x14ac:dyDescent="0.2">
      <c r="A57" s="21">
        <v>1.43</v>
      </c>
      <c r="B57" s="32" t="s">
        <v>137</v>
      </c>
      <c r="C57" s="10" t="s">
        <v>7</v>
      </c>
      <c r="D57" s="22">
        <v>1</v>
      </c>
      <c r="E57" s="33">
        <v>227.19</v>
      </c>
      <c r="F57" s="33">
        <f t="shared" si="1"/>
        <v>227.19</v>
      </c>
      <c r="G57" s="33"/>
    </row>
    <row r="58" spans="1:7" ht="24" x14ac:dyDescent="0.2">
      <c r="A58" s="21">
        <v>1.44</v>
      </c>
      <c r="B58" s="32" t="s">
        <v>138</v>
      </c>
      <c r="C58" s="10" t="s">
        <v>7</v>
      </c>
      <c r="D58" s="22">
        <v>1</v>
      </c>
      <c r="E58" s="33">
        <v>204.99</v>
      </c>
      <c r="F58" s="33">
        <f t="shared" si="1"/>
        <v>204.99</v>
      </c>
      <c r="G58" s="33"/>
    </row>
    <row r="59" spans="1:7" ht="36" x14ac:dyDescent="0.2">
      <c r="A59" s="21">
        <v>1.45</v>
      </c>
      <c r="B59" s="32" t="s">
        <v>139</v>
      </c>
      <c r="C59" s="10" t="s">
        <v>7</v>
      </c>
      <c r="D59" s="22">
        <v>1</v>
      </c>
      <c r="E59" s="33">
        <v>227.19</v>
      </c>
      <c r="F59" s="33">
        <f t="shared" si="1"/>
        <v>227.19</v>
      </c>
      <c r="G59" s="33"/>
    </row>
    <row r="60" spans="1:7" ht="36" x14ac:dyDescent="0.2">
      <c r="A60" s="21">
        <v>1.46</v>
      </c>
      <c r="B60" s="32" t="s">
        <v>140</v>
      </c>
      <c r="C60" s="10" t="s">
        <v>7</v>
      </c>
      <c r="D60" s="22">
        <v>1</v>
      </c>
      <c r="E60" s="33">
        <v>405.72</v>
      </c>
      <c r="F60" s="33">
        <f t="shared" si="1"/>
        <v>405.72</v>
      </c>
      <c r="G60" s="33"/>
    </row>
    <row r="61" spans="1:7" ht="24" x14ac:dyDescent="0.2">
      <c r="A61" s="21">
        <v>1.47</v>
      </c>
      <c r="B61" s="32" t="s">
        <v>141</v>
      </c>
      <c r="C61" s="10" t="s">
        <v>7</v>
      </c>
      <c r="D61" s="22">
        <v>1</v>
      </c>
      <c r="E61" s="33">
        <v>131.07</v>
      </c>
      <c r="F61" s="33">
        <f t="shared" si="1"/>
        <v>131.07</v>
      </c>
      <c r="G61" s="33"/>
    </row>
    <row r="62" spans="1:7" ht="24" x14ac:dyDescent="0.2">
      <c r="A62" s="21">
        <v>1.48</v>
      </c>
      <c r="B62" s="32" t="s">
        <v>142</v>
      </c>
      <c r="C62" s="10" t="s">
        <v>7</v>
      </c>
      <c r="D62" s="22">
        <v>1</v>
      </c>
      <c r="E62" s="33">
        <v>66.150000000000006</v>
      </c>
      <c r="F62" s="33">
        <f t="shared" si="1"/>
        <v>66.150000000000006</v>
      </c>
      <c r="G62" s="33"/>
    </row>
    <row r="63" spans="1:7" ht="24" x14ac:dyDescent="0.2">
      <c r="A63" s="21">
        <v>1.49</v>
      </c>
      <c r="B63" s="32" t="s">
        <v>143</v>
      </c>
      <c r="C63" s="10" t="s">
        <v>7</v>
      </c>
      <c r="D63" s="22">
        <v>1</v>
      </c>
      <c r="E63" s="33">
        <v>66.150000000000006</v>
      </c>
      <c r="F63" s="33">
        <f t="shared" si="1"/>
        <v>66.150000000000006</v>
      </c>
      <c r="G63" s="33"/>
    </row>
    <row r="64" spans="1:7" ht="24" x14ac:dyDescent="0.2">
      <c r="A64" s="8">
        <v>1.5</v>
      </c>
      <c r="B64" s="32" t="s">
        <v>144</v>
      </c>
      <c r="C64" s="10" t="s">
        <v>7</v>
      </c>
      <c r="D64" s="22">
        <v>1</v>
      </c>
      <c r="E64" s="33">
        <v>195.96</v>
      </c>
      <c r="F64" s="34">
        <f t="shared" si="1"/>
        <v>195.96</v>
      </c>
      <c r="G64" s="34"/>
    </row>
    <row r="65" spans="1:9" ht="24" x14ac:dyDescent="0.2">
      <c r="A65" s="21">
        <v>1.51</v>
      </c>
      <c r="B65" s="32" t="s">
        <v>145</v>
      </c>
      <c r="C65" s="10" t="s">
        <v>7</v>
      </c>
      <c r="D65" s="22">
        <v>1</v>
      </c>
      <c r="E65" s="33">
        <v>131.07</v>
      </c>
      <c r="F65" s="33">
        <f t="shared" si="1"/>
        <v>131.07</v>
      </c>
      <c r="G65" s="33"/>
    </row>
    <row r="66" spans="1:9" ht="24" x14ac:dyDescent="0.2">
      <c r="A66" s="35">
        <v>1.52</v>
      </c>
      <c r="B66" s="32" t="s">
        <v>146</v>
      </c>
      <c r="C66" s="10" t="s">
        <v>7</v>
      </c>
      <c r="D66" s="22">
        <v>1</v>
      </c>
      <c r="E66" s="33">
        <v>228.42</v>
      </c>
      <c r="F66" s="34">
        <f t="shared" si="1"/>
        <v>228.42</v>
      </c>
      <c r="G66" s="34"/>
    </row>
    <row r="67" spans="1:9" ht="36" x14ac:dyDescent="0.2">
      <c r="A67" s="35">
        <v>1.53</v>
      </c>
      <c r="B67" s="32" t="s">
        <v>775</v>
      </c>
      <c r="C67" s="10" t="s">
        <v>7</v>
      </c>
      <c r="D67" s="22">
        <v>1</v>
      </c>
      <c r="E67" s="33">
        <v>535.54999999999995</v>
      </c>
      <c r="F67" s="34">
        <f t="shared" si="1"/>
        <v>535.54999999999995</v>
      </c>
      <c r="G67" s="34"/>
    </row>
    <row r="68" spans="1:9" ht="36" x14ac:dyDescent="0.2">
      <c r="A68" s="36">
        <v>1.54</v>
      </c>
      <c r="B68" s="32" t="s">
        <v>147</v>
      </c>
      <c r="C68" s="10" t="s">
        <v>7</v>
      </c>
      <c r="D68" s="22">
        <v>1</v>
      </c>
      <c r="E68" s="33">
        <v>486.87</v>
      </c>
      <c r="F68" s="34">
        <f t="shared" si="1"/>
        <v>486.87</v>
      </c>
      <c r="G68" s="34"/>
    </row>
    <row r="69" spans="1:9" ht="72" x14ac:dyDescent="0.2">
      <c r="A69" s="35">
        <v>1.55</v>
      </c>
      <c r="B69" s="32" t="s">
        <v>148</v>
      </c>
      <c r="C69" s="10" t="s">
        <v>7</v>
      </c>
      <c r="D69" s="22">
        <v>1</v>
      </c>
      <c r="E69" s="33">
        <v>3305.45</v>
      </c>
      <c r="F69" s="34">
        <f t="shared" si="1"/>
        <v>3305.45</v>
      </c>
      <c r="G69" s="34"/>
    </row>
    <row r="70" spans="1:9" ht="24" x14ac:dyDescent="0.2">
      <c r="A70" s="36">
        <v>1.56</v>
      </c>
      <c r="B70" s="32" t="s">
        <v>149</v>
      </c>
      <c r="C70" s="10" t="s">
        <v>7</v>
      </c>
      <c r="D70" s="22">
        <v>1</v>
      </c>
      <c r="E70" s="33">
        <v>204.99</v>
      </c>
      <c r="F70" s="34">
        <f t="shared" si="1"/>
        <v>204.99</v>
      </c>
      <c r="G70" s="34"/>
    </row>
    <row r="71" spans="1:9" ht="72" x14ac:dyDescent="0.2">
      <c r="A71" s="35">
        <v>1.57</v>
      </c>
      <c r="B71" s="32" t="s">
        <v>150</v>
      </c>
      <c r="C71" s="10" t="s">
        <v>7</v>
      </c>
      <c r="D71" s="22">
        <v>1</v>
      </c>
      <c r="E71" s="33">
        <v>9080.67</v>
      </c>
      <c r="F71" s="34">
        <f>D71*E71</f>
        <v>9080.67</v>
      </c>
      <c r="G71" s="34"/>
    </row>
    <row r="72" spans="1:9" ht="24" x14ac:dyDescent="0.2">
      <c r="A72" s="21">
        <v>1.58</v>
      </c>
      <c r="B72" s="32" t="s">
        <v>151</v>
      </c>
      <c r="C72" s="10" t="s">
        <v>7</v>
      </c>
      <c r="D72" s="22">
        <v>1</v>
      </c>
      <c r="E72" s="33">
        <v>163.41</v>
      </c>
      <c r="F72" s="33">
        <f t="shared" ref="F72:F74" si="3">D72*E72</f>
        <v>163.41</v>
      </c>
      <c r="G72" s="33"/>
    </row>
    <row r="73" spans="1:9" ht="24" x14ac:dyDescent="0.2">
      <c r="A73" s="21">
        <v>1.59</v>
      </c>
      <c r="B73" s="32" t="s">
        <v>152</v>
      </c>
      <c r="C73" s="10" t="s">
        <v>13</v>
      </c>
      <c r="D73" s="22">
        <v>18.399999999999999</v>
      </c>
      <c r="E73" s="33">
        <v>40.56</v>
      </c>
      <c r="F73" s="33">
        <f t="shared" si="3"/>
        <v>746.30399999999997</v>
      </c>
      <c r="G73" s="33"/>
    </row>
    <row r="74" spans="1:9" ht="24" x14ac:dyDescent="0.2">
      <c r="A74" s="8">
        <v>1.6</v>
      </c>
      <c r="B74" s="32" t="s">
        <v>153</v>
      </c>
      <c r="C74" s="10" t="s">
        <v>12</v>
      </c>
      <c r="D74" s="22">
        <v>1</v>
      </c>
      <c r="E74" s="33">
        <v>11.47</v>
      </c>
      <c r="F74" s="33">
        <f t="shared" si="3"/>
        <v>11.47</v>
      </c>
      <c r="G74" s="33"/>
    </row>
    <row r="75" spans="1:9" ht="72" x14ac:dyDescent="0.2">
      <c r="A75" s="35">
        <v>1.61</v>
      </c>
      <c r="B75" s="32" t="s">
        <v>154</v>
      </c>
      <c r="C75" s="10" t="s">
        <v>8</v>
      </c>
      <c r="D75" s="22">
        <v>1</v>
      </c>
      <c r="E75" s="33">
        <v>111.65</v>
      </c>
      <c r="F75" s="34">
        <f>D75*E75</f>
        <v>111.65</v>
      </c>
      <c r="G75" s="34"/>
    </row>
    <row r="76" spans="1:9" ht="36" x14ac:dyDescent="0.2">
      <c r="A76" s="35">
        <v>1.62</v>
      </c>
      <c r="B76" s="32" t="s">
        <v>155</v>
      </c>
      <c r="C76" s="10" t="s">
        <v>9</v>
      </c>
      <c r="D76" s="22">
        <v>15</v>
      </c>
      <c r="E76" s="33">
        <v>904.58</v>
      </c>
      <c r="F76" s="34">
        <f t="shared" si="1"/>
        <v>13568.7</v>
      </c>
      <c r="G76" s="34"/>
    </row>
    <row r="77" spans="1:9" ht="24" x14ac:dyDescent="0.2">
      <c r="A77" s="35">
        <v>1.63</v>
      </c>
      <c r="B77" s="32" t="s">
        <v>561</v>
      </c>
      <c r="C77" s="10" t="s">
        <v>7</v>
      </c>
      <c r="D77" s="22">
        <v>15</v>
      </c>
      <c r="E77" s="33">
        <v>904.58</v>
      </c>
      <c r="F77" s="34">
        <f t="shared" ref="F77:F80" si="4">D77*E77</f>
        <v>13568.7</v>
      </c>
      <c r="G77" s="34"/>
    </row>
    <row r="78" spans="1:9" ht="24" x14ac:dyDescent="0.2">
      <c r="A78" s="8">
        <v>1.64</v>
      </c>
      <c r="B78" s="32" t="s">
        <v>569</v>
      </c>
      <c r="C78" s="10" t="s">
        <v>12</v>
      </c>
      <c r="D78" s="22">
        <v>30</v>
      </c>
      <c r="E78" s="33">
        <v>76.47</v>
      </c>
      <c r="F78" s="34">
        <f t="shared" si="4"/>
        <v>2294.1</v>
      </c>
      <c r="G78" s="34"/>
    </row>
    <row r="79" spans="1:9" ht="24" x14ac:dyDescent="0.2">
      <c r="A79" s="21">
        <v>1.65</v>
      </c>
      <c r="B79" s="32" t="s">
        <v>574</v>
      </c>
      <c r="C79" s="10" t="s">
        <v>7</v>
      </c>
      <c r="D79" s="22">
        <v>1</v>
      </c>
      <c r="E79" s="33">
        <v>176.59</v>
      </c>
      <c r="F79" s="34">
        <f t="shared" si="4"/>
        <v>176.59</v>
      </c>
      <c r="G79" s="34"/>
    </row>
    <row r="80" spans="1:9" ht="24" x14ac:dyDescent="0.2">
      <c r="A80" s="21">
        <v>1.66</v>
      </c>
      <c r="B80" s="32" t="s">
        <v>613</v>
      </c>
      <c r="C80" s="10" t="s">
        <v>13</v>
      </c>
      <c r="D80" s="22">
        <v>1</v>
      </c>
      <c r="E80" s="33">
        <v>176.59</v>
      </c>
      <c r="F80" s="34">
        <f t="shared" si="4"/>
        <v>176.59</v>
      </c>
      <c r="G80" s="34"/>
      <c r="H80" s="78"/>
      <c r="I80" s="79"/>
    </row>
    <row r="81" spans="1:9" ht="24" x14ac:dyDescent="0.2">
      <c r="A81" s="21">
        <v>1.67</v>
      </c>
      <c r="B81" s="100" t="s">
        <v>625</v>
      </c>
      <c r="C81" s="10" t="s">
        <v>7</v>
      </c>
      <c r="D81" s="22">
        <v>1</v>
      </c>
      <c r="E81" s="33">
        <v>176.59</v>
      </c>
      <c r="F81" s="34">
        <f t="shared" ref="F81:F89" si="5">D81*E81</f>
        <v>176.59</v>
      </c>
      <c r="G81" s="34"/>
      <c r="H81" s="78"/>
      <c r="I81" s="79"/>
    </row>
    <row r="82" spans="1:9" ht="24" x14ac:dyDescent="0.2">
      <c r="A82" s="21">
        <v>1.68</v>
      </c>
      <c r="B82" s="32" t="s">
        <v>651</v>
      </c>
      <c r="C82" s="10" t="s">
        <v>7</v>
      </c>
      <c r="D82" s="22">
        <v>1</v>
      </c>
      <c r="E82" s="33">
        <v>131.07</v>
      </c>
      <c r="F82" s="33">
        <f t="shared" si="5"/>
        <v>131.07</v>
      </c>
      <c r="G82" s="33"/>
    </row>
    <row r="83" spans="1:9" ht="24" x14ac:dyDescent="0.2">
      <c r="A83" s="35">
        <v>1.69</v>
      </c>
      <c r="B83" s="32" t="s">
        <v>655</v>
      </c>
      <c r="C83" s="10" t="s">
        <v>7</v>
      </c>
      <c r="D83" s="22">
        <v>15</v>
      </c>
      <c r="E83" s="33">
        <v>904.58</v>
      </c>
      <c r="F83" s="34">
        <f t="shared" ref="F83:F88" si="6">D83*E83</f>
        <v>13568.7</v>
      </c>
      <c r="G83" s="34"/>
    </row>
    <row r="84" spans="1:9" ht="24" x14ac:dyDescent="0.2">
      <c r="A84" s="36">
        <v>1.7</v>
      </c>
      <c r="B84" s="100" t="s">
        <v>696</v>
      </c>
      <c r="C84" s="10" t="s">
        <v>13</v>
      </c>
      <c r="D84" s="22">
        <v>15</v>
      </c>
      <c r="E84" s="33">
        <v>904.58</v>
      </c>
      <c r="F84" s="34">
        <f t="shared" si="6"/>
        <v>13568.7</v>
      </c>
      <c r="G84" s="34"/>
    </row>
    <row r="85" spans="1:9" ht="36" x14ac:dyDescent="0.2">
      <c r="A85" s="36">
        <v>1.71</v>
      </c>
      <c r="B85" s="32" t="s">
        <v>737</v>
      </c>
      <c r="C85" s="10" t="s">
        <v>13</v>
      </c>
      <c r="D85" s="22">
        <v>15</v>
      </c>
      <c r="E85" s="33">
        <v>904.58</v>
      </c>
      <c r="F85" s="34">
        <f t="shared" si="6"/>
        <v>13568.7</v>
      </c>
      <c r="G85" s="34"/>
    </row>
    <row r="86" spans="1:9" ht="36" x14ac:dyDescent="0.2">
      <c r="A86" s="36">
        <v>1.72</v>
      </c>
      <c r="B86" s="32" t="s">
        <v>757</v>
      </c>
      <c r="C86" s="10" t="s">
        <v>8</v>
      </c>
      <c r="D86" s="22">
        <v>15</v>
      </c>
      <c r="E86" s="33">
        <v>904.58</v>
      </c>
      <c r="F86" s="34">
        <f t="shared" si="6"/>
        <v>13568.7</v>
      </c>
      <c r="G86" s="34"/>
    </row>
    <row r="87" spans="1:9" ht="36" x14ac:dyDescent="0.2">
      <c r="A87" s="36">
        <v>1.73</v>
      </c>
      <c r="B87" s="32" t="s">
        <v>760</v>
      </c>
      <c r="C87" s="10" t="s">
        <v>7</v>
      </c>
      <c r="D87" s="22">
        <v>15</v>
      </c>
      <c r="E87" s="33">
        <v>904.58</v>
      </c>
      <c r="F87" s="34">
        <f t="shared" si="6"/>
        <v>13568.7</v>
      </c>
      <c r="G87" s="34"/>
    </row>
    <row r="88" spans="1:9" ht="36" x14ac:dyDescent="0.2">
      <c r="A88" s="36">
        <v>1.74</v>
      </c>
      <c r="B88" s="32" t="s">
        <v>780</v>
      </c>
      <c r="C88" s="10" t="s">
        <v>7</v>
      </c>
      <c r="D88" s="22">
        <v>15</v>
      </c>
      <c r="E88" s="33">
        <v>904.58</v>
      </c>
      <c r="F88" s="34">
        <f t="shared" si="6"/>
        <v>13568.7</v>
      </c>
      <c r="G88" s="34"/>
    </row>
    <row r="89" spans="1:9" ht="36" x14ac:dyDescent="0.2">
      <c r="A89" s="36">
        <v>1.75</v>
      </c>
      <c r="B89" s="32" t="s">
        <v>781</v>
      </c>
      <c r="C89" s="10" t="s">
        <v>7</v>
      </c>
      <c r="D89" s="22">
        <v>15</v>
      </c>
      <c r="E89" s="33">
        <v>904.58</v>
      </c>
      <c r="F89" s="34">
        <f t="shared" si="5"/>
        <v>13568.7</v>
      </c>
      <c r="G89" s="34"/>
    </row>
    <row r="90" spans="1:9" s="23" customFormat="1" x14ac:dyDescent="0.2">
      <c r="A90" s="37"/>
      <c r="B90" s="75" t="s">
        <v>10</v>
      </c>
      <c r="C90" s="38"/>
      <c r="D90" s="39"/>
      <c r="E90" s="40"/>
      <c r="F90" s="41">
        <f>SUM(F14:F76)</f>
        <v>48667.951399999991</v>
      </c>
      <c r="G90" s="41"/>
    </row>
    <row r="91" spans="1:9" s="23" customFormat="1" x14ac:dyDescent="0.2">
      <c r="A91" s="75">
        <v>2</v>
      </c>
      <c r="B91" s="74" t="s">
        <v>11</v>
      </c>
      <c r="C91" s="29"/>
      <c r="D91" s="29"/>
      <c r="E91" s="30"/>
      <c r="F91" s="31"/>
      <c r="G91" s="31"/>
    </row>
    <row r="92" spans="1:9" ht="24" x14ac:dyDescent="0.2">
      <c r="A92" s="21">
        <v>2.0099999999999998</v>
      </c>
      <c r="B92" s="32" t="s">
        <v>156</v>
      </c>
      <c r="C92" s="10" t="s">
        <v>12</v>
      </c>
      <c r="D92" s="22">
        <v>1</v>
      </c>
      <c r="E92" s="33">
        <v>15.81</v>
      </c>
      <c r="F92" s="34">
        <f t="shared" ref="F92:F120" si="7">D92*E92</f>
        <v>15.81</v>
      </c>
      <c r="G92" s="34"/>
    </row>
    <row r="93" spans="1:9" ht="48" x14ac:dyDescent="0.2">
      <c r="A93" s="21">
        <v>2.02</v>
      </c>
      <c r="B93" s="32" t="s">
        <v>814</v>
      </c>
      <c r="C93" s="10" t="s">
        <v>8</v>
      </c>
      <c r="D93" s="22">
        <v>52.09</v>
      </c>
      <c r="E93" s="33">
        <v>177.99</v>
      </c>
      <c r="F93" s="33">
        <f t="shared" si="7"/>
        <v>9271.4991000000009</v>
      </c>
      <c r="G93" s="33"/>
    </row>
    <row r="94" spans="1:9" ht="48" x14ac:dyDescent="0.2">
      <c r="A94" s="21">
        <v>2.0299999999999998</v>
      </c>
      <c r="B94" s="32" t="s">
        <v>535</v>
      </c>
      <c r="C94" s="10" t="s">
        <v>8</v>
      </c>
      <c r="D94" s="22">
        <v>52.09</v>
      </c>
      <c r="E94" s="33">
        <v>177.99</v>
      </c>
      <c r="F94" s="34">
        <f t="shared" si="7"/>
        <v>9271.4991000000009</v>
      </c>
      <c r="G94" s="34"/>
    </row>
    <row r="95" spans="1:9" ht="36" x14ac:dyDescent="0.2">
      <c r="A95" s="21">
        <v>2.04</v>
      </c>
      <c r="B95" s="32" t="s">
        <v>157</v>
      </c>
      <c r="C95" s="10" t="s">
        <v>8</v>
      </c>
      <c r="D95" s="22">
        <v>1</v>
      </c>
      <c r="E95" s="33">
        <v>143.36000000000001</v>
      </c>
      <c r="F95" s="34">
        <f t="shared" si="7"/>
        <v>143.36000000000001</v>
      </c>
      <c r="G95" s="34"/>
    </row>
    <row r="96" spans="1:9" ht="36" x14ac:dyDescent="0.2">
      <c r="A96" s="21">
        <v>2.0499999999999998</v>
      </c>
      <c r="B96" s="32" t="s">
        <v>744</v>
      </c>
      <c r="C96" s="10" t="s">
        <v>8</v>
      </c>
      <c r="D96" s="22">
        <v>1</v>
      </c>
      <c r="E96" s="33">
        <v>134.24</v>
      </c>
      <c r="F96" s="34">
        <f t="shared" si="7"/>
        <v>134.24</v>
      </c>
      <c r="G96" s="34"/>
    </row>
    <row r="97" spans="1:7" ht="48" x14ac:dyDescent="0.2">
      <c r="A97" s="21">
        <v>2.06</v>
      </c>
      <c r="B97" s="32" t="s">
        <v>751</v>
      </c>
      <c r="C97" s="10" t="s">
        <v>12</v>
      </c>
      <c r="D97" s="22">
        <v>37.340000000000003</v>
      </c>
      <c r="E97" s="33">
        <v>154.1</v>
      </c>
      <c r="F97" s="34">
        <f t="shared" si="7"/>
        <v>5754.0940000000001</v>
      </c>
      <c r="G97" s="34"/>
    </row>
    <row r="98" spans="1:7" ht="84" x14ac:dyDescent="0.2">
      <c r="A98" s="8">
        <v>2.0699999999999998</v>
      </c>
      <c r="B98" s="32" t="s">
        <v>158</v>
      </c>
      <c r="C98" s="10" t="s">
        <v>7</v>
      </c>
      <c r="D98" s="22">
        <v>1</v>
      </c>
      <c r="E98" s="33">
        <v>6159.22</v>
      </c>
      <c r="F98" s="34">
        <f>D98*E98</f>
        <v>6159.22</v>
      </c>
      <c r="G98" s="34"/>
    </row>
    <row r="99" spans="1:7" ht="84" x14ac:dyDescent="0.2">
      <c r="A99" s="21">
        <v>208</v>
      </c>
      <c r="B99" s="32" t="s">
        <v>159</v>
      </c>
      <c r="C99" s="10" t="s">
        <v>7</v>
      </c>
      <c r="D99" s="22">
        <v>1</v>
      </c>
      <c r="E99" s="33">
        <v>5713.57</v>
      </c>
      <c r="F99" s="34">
        <f>D99*E99</f>
        <v>5713.57</v>
      </c>
      <c r="G99" s="34"/>
    </row>
    <row r="100" spans="1:7" ht="72" x14ac:dyDescent="0.2">
      <c r="A100" s="21">
        <v>2.09</v>
      </c>
      <c r="B100" s="32" t="s">
        <v>160</v>
      </c>
      <c r="C100" s="10" t="s">
        <v>7</v>
      </c>
      <c r="D100" s="22">
        <v>1</v>
      </c>
      <c r="E100" s="33">
        <v>1723.26</v>
      </c>
      <c r="F100" s="33">
        <f t="shared" ref="F100:F101" si="8">D100*E100</f>
        <v>1723.26</v>
      </c>
      <c r="G100" s="33"/>
    </row>
    <row r="101" spans="1:7" ht="72" x14ac:dyDescent="0.2">
      <c r="A101" s="8">
        <v>2.1</v>
      </c>
      <c r="B101" s="32" t="s">
        <v>161</v>
      </c>
      <c r="C101" s="10" t="s">
        <v>7</v>
      </c>
      <c r="D101" s="22">
        <v>1</v>
      </c>
      <c r="E101" s="33">
        <v>1268.05</v>
      </c>
      <c r="F101" s="33">
        <f t="shared" si="8"/>
        <v>1268.05</v>
      </c>
      <c r="G101" s="33"/>
    </row>
    <row r="102" spans="1:7" ht="72" x14ac:dyDescent="0.2">
      <c r="A102" s="8">
        <v>2.11</v>
      </c>
      <c r="B102" s="32" t="s">
        <v>162</v>
      </c>
      <c r="C102" s="10" t="s">
        <v>13</v>
      </c>
      <c r="D102" s="22">
        <v>1</v>
      </c>
      <c r="E102" s="33">
        <v>1358.1</v>
      </c>
      <c r="F102" s="34">
        <f t="shared" si="7"/>
        <v>1358.1</v>
      </c>
      <c r="G102" s="34"/>
    </row>
    <row r="103" spans="1:7" ht="48" x14ac:dyDescent="0.2">
      <c r="A103" s="8">
        <v>2.12</v>
      </c>
      <c r="B103" s="32" t="s">
        <v>163</v>
      </c>
      <c r="C103" s="10" t="s">
        <v>13</v>
      </c>
      <c r="D103" s="22">
        <v>28.35</v>
      </c>
      <c r="E103" s="33">
        <v>652.22</v>
      </c>
      <c r="F103" s="34">
        <f>D103*E103</f>
        <v>18490.437000000002</v>
      </c>
      <c r="G103" s="34"/>
    </row>
    <row r="104" spans="1:7" ht="48" x14ac:dyDescent="0.2">
      <c r="A104" s="8">
        <v>2.13</v>
      </c>
      <c r="B104" s="32" t="s">
        <v>164</v>
      </c>
      <c r="C104" s="10" t="s">
        <v>13</v>
      </c>
      <c r="D104" s="22">
        <v>1</v>
      </c>
      <c r="E104" s="33">
        <v>478.1</v>
      </c>
      <c r="F104" s="33">
        <f>D104*E104</f>
        <v>478.1</v>
      </c>
      <c r="G104" s="33"/>
    </row>
    <row r="105" spans="1:7" ht="72" x14ac:dyDescent="0.2">
      <c r="A105" s="8">
        <v>2.14</v>
      </c>
      <c r="B105" s="32" t="s">
        <v>165</v>
      </c>
      <c r="C105" s="10" t="s">
        <v>13</v>
      </c>
      <c r="D105" s="22">
        <v>104.83</v>
      </c>
      <c r="E105" s="33">
        <v>502.21</v>
      </c>
      <c r="F105" s="34">
        <f>D105*E105</f>
        <v>52646.674299999999</v>
      </c>
      <c r="G105" s="34"/>
    </row>
    <row r="106" spans="1:7" ht="72" x14ac:dyDescent="0.2">
      <c r="A106" s="21">
        <v>2.15</v>
      </c>
      <c r="B106" s="32" t="s">
        <v>166</v>
      </c>
      <c r="C106" s="10" t="s">
        <v>13</v>
      </c>
      <c r="D106" s="22">
        <v>1</v>
      </c>
      <c r="E106" s="33">
        <v>651.04999999999995</v>
      </c>
      <c r="F106" s="34">
        <f>D106*E106</f>
        <v>651.04999999999995</v>
      </c>
      <c r="G106" s="34"/>
    </row>
    <row r="107" spans="1:7" ht="60" x14ac:dyDescent="0.2">
      <c r="A107" s="8">
        <v>2.16</v>
      </c>
      <c r="B107" s="32" t="s">
        <v>167</v>
      </c>
      <c r="C107" s="10" t="s">
        <v>12</v>
      </c>
      <c r="D107" s="22">
        <v>1</v>
      </c>
      <c r="E107" s="33">
        <v>576.79</v>
      </c>
      <c r="F107" s="33">
        <f t="shared" ref="F107" si="9">D107*E107</f>
        <v>576.79</v>
      </c>
      <c r="G107" s="33"/>
    </row>
    <row r="108" spans="1:7" ht="48" x14ac:dyDescent="0.2">
      <c r="A108" s="42">
        <v>2.17</v>
      </c>
      <c r="B108" s="32" t="s">
        <v>168</v>
      </c>
      <c r="C108" s="10" t="s">
        <v>13</v>
      </c>
      <c r="D108" s="22">
        <v>1</v>
      </c>
      <c r="E108" s="33">
        <v>280.36</v>
      </c>
      <c r="F108" s="34">
        <f>D108*E108</f>
        <v>280.36</v>
      </c>
      <c r="G108" s="34"/>
    </row>
    <row r="109" spans="1:7" ht="60" x14ac:dyDescent="0.2">
      <c r="A109" s="42">
        <v>2.1800000000000002</v>
      </c>
      <c r="B109" s="32" t="s">
        <v>169</v>
      </c>
      <c r="C109" s="10" t="s">
        <v>13</v>
      </c>
      <c r="D109" s="22">
        <v>1</v>
      </c>
      <c r="E109" s="33">
        <v>328.38</v>
      </c>
      <c r="F109" s="34">
        <f>D109*E109</f>
        <v>328.38</v>
      </c>
      <c r="G109" s="34"/>
    </row>
    <row r="110" spans="1:7" ht="48" x14ac:dyDescent="0.2">
      <c r="A110" s="8">
        <v>2.19</v>
      </c>
      <c r="B110" s="32" t="s">
        <v>170</v>
      </c>
      <c r="C110" s="10" t="s">
        <v>13</v>
      </c>
      <c r="D110" s="22">
        <v>1</v>
      </c>
      <c r="E110" s="33">
        <v>518.59</v>
      </c>
      <c r="F110" s="33">
        <f t="shared" ref="F110:F111" si="10">D110*E110</f>
        <v>518.59</v>
      </c>
      <c r="G110" s="33"/>
    </row>
    <row r="111" spans="1:7" ht="48" x14ac:dyDescent="0.2">
      <c r="A111" s="8">
        <v>2.2000000000000002</v>
      </c>
      <c r="B111" s="32" t="s">
        <v>171</v>
      </c>
      <c r="C111" s="10" t="s">
        <v>13</v>
      </c>
      <c r="D111" s="22">
        <v>1</v>
      </c>
      <c r="E111" s="33">
        <v>305.35000000000002</v>
      </c>
      <c r="F111" s="33">
        <f t="shared" si="10"/>
        <v>305.35000000000002</v>
      </c>
      <c r="G111" s="33"/>
    </row>
    <row r="112" spans="1:7" ht="48" x14ac:dyDescent="0.2">
      <c r="A112" s="21">
        <v>2.21</v>
      </c>
      <c r="B112" s="32" t="s">
        <v>172</v>
      </c>
      <c r="C112" s="10" t="s">
        <v>13</v>
      </c>
      <c r="D112" s="22">
        <v>1</v>
      </c>
      <c r="E112" s="33">
        <v>280.36</v>
      </c>
      <c r="F112" s="34">
        <f t="shared" si="7"/>
        <v>280.36</v>
      </c>
      <c r="G112" s="34"/>
    </row>
    <row r="113" spans="1:7" ht="48" x14ac:dyDescent="0.2">
      <c r="A113" s="8">
        <v>2.2200000000000002</v>
      </c>
      <c r="B113" s="32" t="s">
        <v>173</v>
      </c>
      <c r="C113" s="10" t="s">
        <v>13</v>
      </c>
      <c r="D113" s="22">
        <v>1</v>
      </c>
      <c r="E113" s="33">
        <v>247.62</v>
      </c>
      <c r="F113" s="33">
        <f t="shared" si="7"/>
        <v>247.62</v>
      </c>
      <c r="G113" s="33"/>
    </row>
    <row r="114" spans="1:7" ht="48" x14ac:dyDescent="0.2">
      <c r="A114" s="21">
        <v>2.23</v>
      </c>
      <c r="B114" s="32" t="s">
        <v>174</v>
      </c>
      <c r="C114" s="10" t="s">
        <v>7</v>
      </c>
      <c r="D114" s="22">
        <v>1</v>
      </c>
      <c r="E114" s="33">
        <v>67.180000000000007</v>
      </c>
      <c r="F114" s="34">
        <f t="shared" si="7"/>
        <v>67.180000000000007</v>
      </c>
      <c r="G114" s="34"/>
    </row>
    <row r="115" spans="1:7" ht="48" x14ac:dyDescent="0.2">
      <c r="A115" s="35">
        <v>2.2400000000000002</v>
      </c>
      <c r="B115" s="32" t="s">
        <v>175</v>
      </c>
      <c r="C115" s="10" t="s">
        <v>7</v>
      </c>
      <c r="D115" s="22">
        <v>1</v>
      </c>
      <c r="E115" s="33">
        <v>99.65</v>
      </c>
      <c r="F115" s="34">
        <f t="shared" si="7"/>
        <v>99.65</v>
      </c>
      <c r="G115" s="34"/>
    </row>
    <row r="116" spans="1:7" ht="48" x14ac:dyDescent="0.2">
      <c r="A116" s="35">
        <v>2.25</v>
      </c>
      <c r="B116" s="32" t="s">
        <v>176</v>
      </c>
      <c r="C116" s="10" t="s">
        <v>13</v>
      </c>
      <c r="D116" s="22">
        <v>104.83</v>
      </c>
      <c r="E116" s="33">
        <v>31.3</v>
      </c>
      <c r="F116" s="34">
        <f t="shared" si="7"/>
        <v>3281.1790000000001</v>
      </c>
      <c r="G116" s="34"/>
    </row>
    <row r="117" spans="1:7" ht="60" x14ac:dyDescent="0.2">
      <c r="A117" s="35">
        <v>2.2599999999999998</v>
      </c>
      <c r="B117" s="32" t="s">
        <v>177</v>
      </c>
      <c r="C117" s="10" t="s">
        <v>7</v>
      </c>
      <c r="D117" s="22">
        <v>1</v>
      </c>
      <c r="E117" s="33">
        <v>15333.18</v>
      </c>
      <c r="F117" s="34">
        <f>D117*E117</f>
        <v>15333.18</v>
      </c>
      <c r="G117" s="34"/>
    </row>
    <row r="118" spans="1:7" ht="36" x14ac:dyDescent="0.2">
      <c r="A118" s="35">
        <v>2.27</v>
      </c>
      <c r="B118" s="32" t="s">
        <v>178</v>
      </c>
      <c r="C118" s="10" t="s">
        <v>8</v>
      </c>
      <c r="D118" s="22">
        <v>1</v>
      </c>
      <c r="E118" s="33">
        <v>177.99</v>
      </c>
      <c r="F118" s="34">
        <f t="shared" si="7"/>
        <v>177.99</v>
      </c>
      <c r="G118" s="34"/>
    </row>
    <row r="119" spans="1:7" ht="48" x14ac:dyDescent="0.2">
      <c r="A119" s="8">
        <v>2.2799999999999998</v>
      </c>
      <c r="B119" s="32" t="s">
        <v>752</v>
      </c>
      <c r="C119" s="10" t="s">
        <v>8</v>
      </c>
      <c r="D119" s="22">
        <v>52.09</v>
      </c>
      <c r="E119" s="33">
        <v>355.64</v>
      </c>
      <c r="F119" s="33">
        <f>D119*E119</f>
        <v>18525.2876</v>
      </c>
      <c r="G119" s="33"/>
    </row>
    <row r="120" spans="1:7" ht="48" x14ac:dyDescent="0.2">
      <c r="A120" s="36">
        <v>2.29</v>
      </c>
      <c r="B120" s="32" t="s">
        <v>179</v>
      </c>
      <c r="C120" s="10" t="s">
        <v>8</v>
      </c>
      <c r="D120" s="22">
        <v>1</v>
      </c>
      <c r="E120" s="33">
        <v>177.99</v>
      </c>
      <c r="F120" s="34">
        <f t="shared" si="7"/>
        <v>177.99</v>
      </c>
      <c r="G120" s="34"/>
    </row>
    <row r="121" spans="1:7" ht="60" x14ac:dyDescent="0.2">
      <c r="A121" s="8">
        <v>2.2999999999999998</v>
      </c>
      <c r="B121" s="32" t="s">
        <v>657</v>
      </c>
      <c r="C121" s="10" t="s">
        <v>13</v>
      </c>
      <c r="D121" s="22">
        <v>104.83</v>
      </c>
      <c r="E121" s="33">
        <v>502.21</v>
      </c>
      <c r="F121" s="34">
        <f>D121*E121</f>
        <v>52646.674299999999</v>
      </c>
      <c r="G121" s="34"/>
    </row>
    <row r="122" spans="1:7" ht="36" x14ac:dyDescent="0.2">
      <c r="A122" s="8">
        <v>2.31</v>
      </c>
      <c r="B122" s="32" t="s">
        <v>820</v>
      </c>
      <c r="C122" s="10" t="s">
        <v>7</v>
      </c>
      <c r="D122" s="22"/>
      <c r="E122" s="33"/>
      <c r="F122" s="34"/>
      <c r="G122" s="34"/>
    </row>
    <row r="123" spans="1:7" ht="48" x14ac:dyDescent="0.2">
      <c r="A123" s="8">
        <v>2.3199999999999998</v>
      </c>
      <c r="B123" s="32" t="s">
        <v>819</v>
      </c>
      <c r="C123" s="10" t="s">
        <v>7</v>
      </c>
      <c r="D123" s="22"/>
      <c r="E123" s="33"/>
      <c r="F123" s="34"/>
      <c r="G123" s="34"/>
    </row>
    <row r="124" spans="1:7" ht="48" x14ac:dyDescent="0.2">
      <c r="A124" s="8">
        <v>2.33</v>
      </c>
      <c r="B124" s="32" t="s">
        <v>818</v>
      </c>
      <c r="C124" s="10" t="s">
        <v>7</v>
      </c>
      <c r="D124" s="22"/>
      <c r="E124" s="33"/>
      <c r="F124" s="34"/>
      <c r="G124" s="34"/>
    </row>
    <row r="125" spans="1:7" ht="48" x14ac:dyDescent="0.2">
      <c r="A125" s="8">
        <v>2.34</v>
      </c>
      <c r="B125" s="32" t="s">
        <v>817</v>
      </c>
      <c r="C125" s="10" t="s">
        <v>7</v>
      </c>
      <c r="D125" s="22"/>
      <c r="E125" s="33"/>
      <c r="F125" s="34"/>
      <c r="G125" s="34"/>
    </row>
    <row r="126" spans="1:7" ht="48" x14ac:dyDescent="0.2">
      <c r="A126" s="8">
        <v>2.35</v>
      </c>
      <c r="B126" s="32" t="s">
        <v>815</v>
      </c>
      <c r="C126" s="10" t="s">
        <v>7</v>
      </c>
      <c r="D126" s="22"/>
      <c r="E126" s="33"/>
      <c r="F126" s="34"/>
      <c r="G126" s="34"/>
    </row>
    <row r="127" spans="1:7" ht="48" x14ac:dyDescent="0.2">
      <c r="A127" s="8">
        <v>2.36</v>
      </c>
      <c r="B127" s="32" t="s">
        <v>832</v>
      </c>
      <c r="C127" s="10" t="s">
        <v>7</v>
      </c>
      <c r="D127" s="22"/>
      <c r="E127" s="33"/>
      <c r="F127" s="34"/>
      <c r="G127" s="34"/>
    </row>
    <row r="128" spans="1:7" ht="48" x14ac:dyDescent="0.2">
      <c r="A128" s="8">
        <v>2.37</v>
      </c>
      <c r="B128" s="32" t="s">
        <v>816</v>
      </c>
      <c r="C128" s="10" t="s">
        <v>7</v>
      </c>
      <c r="D128" s="22"/>
      <c r="E128" s="33"/>
      <c r="F128" s="34"/>
      <c r="G128" s="34"/>
    </row>
    <row r="129" spans="1:7" x14ac:dyDescent="0.2">
      <c r="A129" s="8"/>
      <c r="B129" s="32"/>
      <c r="C129" s="10"/>
      <c r="D129" s="22"/>
      <c r="E129" s="33"/>
      <c r="F129" s="34"/>
      <c r="G129" s="34"/>
    </row>
    <row r="130" spans="1:7" s="23" customFormat="1" x14ac:dyDescent="0.2">
      <c r="A130" s="37"/>
      <c r="B130" s="75" t="s">
        <v>14</v>
      </c>
      <c r="C130" s="38"/>
      <c r="D130" s="39"/>
      <c r="E130" s="40"/>
      <c r="F130" s="41">
        <f>SUM(F92:F120)</f>
        <v>153278.87009999997</v>
      </c>
      <c r="G130" s="41"/>
    </row>
    <row r="131" spans="1:7" s="23" customFormat="1" x14ac:dyDescent="0.2">
      <c r="A131" s="37"/>
      <c r="B131" s="75"/>
      <c r="C131" s="38"/>
      <c r="D131" s="39"/>
      <c r="E131" s="40" t="s">
        <v>738</v>
      </c>
      <c r="F131" s="41"/>
      <c r="G131" s="41"/>
    </row>
    <row r="132" spans="1:7" s="23" customFormat="1" x14ac:dyDescent="0.2">
      <c r="A132" s="75">
        <v>3</v>
      </c>
      <c r="B132" s="74" t="s">
        <v>15</v>
      </c>
      <c r="C132" s="43"/>
      <c r="D132" s="74"/>
      <c r="E132" s="44"/>
      <c r="F132" s="41"/>
      <c r="G132" s="41"/>
    </row>
    <row r="133" spans="1:7" ht="48" x14ac:dyDescent="0.2">
      <c r="A133" s="21">
        <v>3.01</v>
      </c>
      <c r="B133" s="45" t="s">
        <v>180</v>
      </c>
      <c r="C133" s="10" t="s">
        <v>12</v>
      </c>
      <c r="D133" s="22">
        <v>1</v>
      </c>
      <c r="E133" s="33">
        <v>384.09</v>
      </c>
      <c r="F133" s="34">
        <f>PRODUCT(D133:E133)</f>
        <v>384.09</v>
      </c>
      <c r="G133" s="34"/>
    </row>
    <row r="134" spans="1:7" ht="36" x14ac:dyDescent="0.2">
      <c r="A134" s="8">
        <v>3.02</v>
      </c>
      <c r="B134" s="32" t="s">
        <v>181</v>
      </c>
      <c r="C134" s="10" t="s">
        <v>7</v>
      </c>
      <c r="D134" s="22">
        <v>1</v>
      </c>
      <c r="E134" s="33">
        <v>312.14</v>
      </c>
      <c r="F134" s="33">
        <f>PRODUCT(D134:E134)</f>
        <v>312.14</v>
      </c>
      <c r="G134" s="33"/>
    </row>
    <row r="135" spans="1:7" ht="48" x14ac:dyDescent="0.2">
      <c r="A135" s="8">
        <v>3.03</v>
      </c>
      <c r="B135" s="32" t="s">
        <v>182</v>
      </c>
      <c r="C135" s="10" t="s">
        <v>13</v>
      </c>
      <c r="D135" s="22">
        <v>1</v>
      </c>
      <c r="E135" s="33">
        <v>386.38</v>
      </c>
      <c r="F135" s="33">
        <f>PRODUCT(D135:E135)</f>
        <v>386.38</v>
      </c>
      <c r="G135" s="33"/>
    </row>
    <row r="136" spans="1:7" ht="60" x14ac:dyDescent="0.2">
      <c r="A136" s="8">
        <v>3.04</v>
      </c>
      <c r="B136" s="32" t="s">
        <v>183</v>
      </c>
      <c r="C136" s="10" t="s">
        <v>13</v>
      </c>
      <c r="D136" s="22">
        <v>1</v>
      </c>
      <c r="E136" s="33">
        <v>251.91</v>
      </c>
      <c r="F136" s="33">
        <f t="shared" ref="F136" si="11">D136*E136</f>
        <v>251.91</v>
      </c>
      <c r="G136" s="33"/>
    </row>
    <row r="137" spans="1:7" ht="48" x14ac:dyDescent="0.2">
      <c r="A137" s="8">
        <v>3.05</v>
      </c>
      <c r="B137" s="32" t="s">
        <v>741</v>
      </c>
      <c r="C137" s="10" t="s">
        <v>13</v>
      </c>
      <c r="D137" s="22">
        <v>107.8</v>
      </c>
      <c r="E137" s="33">
        <v>377.23</v>
      </c>
      <c r="F137" s="34">
        <f t="shared" ref="F137:F161" si="12">D137*E137</f>
        <v>40665.394</v>
      </c>
      <c r="G137" s="34"/>
    </row>
    <row r="138" spans="1:7" ht="48" x14ac:dyDescent="0.2">
      <c r="A138" s="8">
        <v>3.06</v>
      </c>
      <c r="B138" s="32" t="s">
        <v>184</v>
      </c>
      <c r="C138" s="10" t="s">
        <v>13</v>
      </c>
      <c r="D138" s="22">
        <v>1</v>
      </c>
      <c r="E138" s="33">
        <v>431.96</v>
      </c>
      <c r="F138" s="34">
        <f t="shared" si="12"/>
        <v>431.96</v>
      </c>
      <c r="G138" s="34"/>
    </row>
    <row r="139" spans="1:7" ht="48" x14ac:dyDescent="0.2">
      <c r="A139" s="8">
        <v>3.07</v>
      </c>
      <c r="B139" s="32" t="s">
        <v>185</v>
      </c>
      <c r="C139" s="10" t="s">
        <v>13</v>
      </c>
      <c r="D139" s="22">
        <v>1</v>
      </c>
      <c r="E139" s="33">
        <v>340.46</v>
      </c>
      <c r="F139" s="33">
        <f t="shared" si="12"/>
        <v>340.46</v>
      </c>
      <c r="G139" s="33"/>
    </row>
    <row r="140" spans="1:7" ht="60" x14ac:dyDescent="0.2">
      <c r="A140" s="8">
        <v>3.08</v>
      </c>
      <c r="B140" s="32" t="s">
        <v>186</v>
      </c>
      <c r="C140" s="10" t="s">
        <v>13</v>
      </c>
      <c r="D140" s="22">
        <v>1</v>
      </c>
      <c r="E140" s="33">
        <v>833.21</v>
      </c>
      <c r="F140" s="33">
        <f t="shared" si="12"/>
        <v>833.21</v>
      </c>
      <c r="G140" s="33"/>
    </row>
    <row r="141" spans="1:7" ht="72" x14ac:dyDescent="0.2">
      <c r="A141" s="8">
        <v>3.09</v>
      </c>
      <c r="B141" s="32" t="s">
        <v>187</v>
      </c>
      <c r="C141" s="10" t="s">
        <v>13</v>
      </c>
      <c r="D141" s="22">
        <v>1</v>
      </c>
      <c r="E141" s="33">
        <v>1000.41</v>
      </c>
      <c r="F141" s="34">
        <f t="shared" si="12"/>
        <v>1000.41</v>
      </c>
      <c r="G141" s="34"/>
    </row>
    <row r="142" spans="1:7" ht="72" x14ac:dyDescent="0.2">
      <c r="A142" s="8">
        <v>3.1</v>
      </c>
      <c r="B142" s="32" t="s">
        <v>188</v>
      </c>
      <c r="C142" s="10" t="s">
        <v>13</v>
      </c>
      <c r="D142" s="22">
        <v>1</v>
      </c>
      <c r="E142" s="33">
        <v>1394</v>
      </c>
      <c r="F142" s="34">
        <f t="shared" si="12"/>
        <v>1394</v>
      </c>
      <c r="G142" s="34"/>
    </row>
    <row r="143" spans="1:7" ht="48" x14ac:dyDescent="0.2">
      <c r="A143" s="8">
        <v>3.11</v>
      </c>
      <c r="B143" s="32" t="s">
        <v>536</v>
      </c>
      <c r="C143" s="10" t="s">
        <v>12</v>
      </c>
      <c r="D143" s="22">
        <v>182.94</v>
      </c>
      <c r="E143" s="33">
        <v>301.88</v>
      </c>
      <c r="F143" s="34">
        <f t="shared" si="12"/>
        <v>55225.927199999998</v>
      </c>
      <c r="G143" s="34"/>
    </row>
    <row r="144" spans="1:7" ht="48" x14ac:dyDescent="0.2">
      <c r="A144" s="8">
        <v>3.12</v>
      </c>
      <c r="B144" s="32" t="s">
        <v>570</v>
      </c>
      <c r="C144" s="10" t="s">
        <v>12</v>
      </c>
      <c r="D144" s="22">
        <v>1</v>
      </c>
      <c r="E144" s="33">
        <v>590.63</v>
      </c>
      <c r="F144" s="33">
        <f t="shared" ref="F144:F145" si="13">D144*E144</f>
        <v>590.63</v>
      </c>
      <c r="G144" s="33"/>
    </row>
    <row r="145" spans="1:7" ht="48" x14ac:dyDescent="0.2">
      <c r="A145" s="8">
        <v>3.13</v>
      </c>
      <c r="B145" s="32" t="s">
        <v>742</v>
      </c>
      <c r="C145" s="10" t="s">
        <v>12</v>
      </c>
      <c r="D145" s="22">
        <v>1</v>
      </c>
      <c r="E145" s="33">
        <v>335.61</v>
      </c>
      <c r="F145" s="33">
        <f t="shared" si="13"/>
        <v>335.61</v>
      </c>
      <c r="G145" s="33"/>
    </row>
    <row r="146" spans="1:7" ht="48" x14ac:dyDescent="0.2">
      <c r="A146" s="35">
        <v>3.14</v>
      </c>
      <c r="B146" s="32" t="s">
        <v>189</v>
      </c>
      <c r="C146" s="10" t="s">
        <v>12</v>
      </c>
      <c r="D146" s="22">
        <v>1</v>
      </c>
      <c r="E146" s="33">
        <v>404.67</v>
      </c>
      <c r="F146" s="34">
        <f t="shared" si="12"/>
        <v>404.67</v>
      </c>
      <c r="G146" s="34"/>
    </row>
    <row r="147" spans="1:7" ht="60" x14ac:dyDescent="0.2">
      <c r="A147" s="8">
        <v>3.15</v>
      </c>
      <c r="B147" s="32" t="s">
        <v>190</v>
      </c>
      <c r="C147" s="10" t="s">
        <v>13</v>
      </c>
      <c r="D147" s="22">
        <v>59.98</v>
      </c>
      <c r="E147" s="33">
        <v>291.18</v>
      </c>
      <c r="F147" s="33">
        <f t="shared" si="12"/>
        <v>17464.9764</v>
      </c>
      <c r="G147" s="33"/>
    </row>
    <row r="148" spans="1:7" ht="60" x14ac:dyDescent="0.2">
      <c r="A148" s="35">
        <v>3.16</v>
      </c>
      <c r="B148" s="32" t="s">
        <v>191</v>
      </c>
      <c r="C148" s="10" t="s">
        <v>13</v>
      </c>
      <c r="D148" s="22">
        <v>59.98</v>
      </c>
      <c r="E148" s="33">
        <v>249.05</v>
      </c>
      <c r="F148" s="34">
        <f t="shared" si="12"/>
        <v>14938.019</v>
      </c>
      <c r="G148" s="34"/>
    </row>
    <row r="149" spans="1:7" ht="60" x14ac:dyDescent="0.2">
      <c r="A149" s="8">
        <v>3.17</v>
      </c>
      <c r="B149" s="32" t="s">
        <v>192</v>
      </c>
      <c r="C149" s="10" t="s">
        <v>13</v>
      </c>
      <c r="D149" s="22">
        <v>1</v>
      </c>
      <c r="E149" s="33">
        <v>292.14</v>
      </c>
      <c r="F149" s="33">
        <f t="shared" si="12"/>
        <v>292.14</v>
      </c>
      <c r="G149" s="33"/>
    </row>
    <row r="150" spans="1:7" ht="48" x14ac:dyDescent="0.2">
      <c r="A150" s="35">
        <v>3.18</v>
      </c>
      <c r="B150" s="32" t="s">
        <v>193</v>
      </c>
      <c r="C150" s="10" t="s">
        <v>13</v>
      </c>
      <c r="D150" s="22">
        <v>1</v>
      </c>
      <c r="E150" s="33">
        <v>250.01</v>
      </c>
      <c r="F150" s="34">
        <f t="shared" si="12"/>
        <v>250.01</v>
      </c>
      <c r="G150" s="34"/>
    </row>
    <row r="151" spans="1:7" ht="72" x14ac:dyDescent="0.2">
      <c r="A151" s="46">
        <v>3.19</v>
      </c>
      <c r="B151" s="32" t="s">
        <v>194</v>
      </c>
      <c r="C151" s="10" t="s">
        <v>13</v>
      </c>
      <c r="D151" s="22">
        <v>1</v>
      </c>
      <c r="E151" s="33">
        <v>332.39</v>
      </c>
      <c r="F151" s="34">
        <f>D151*E151</f>
        <v>332.39</v>
      </c>
      <c r="G151" s="34"/>
    </row>
    <row r="152" spans="1:7" ht="48" x14ac:dyDescent="0.2">
      <c r="A152" s="8">
        <v>3.2</v>
      </c>
      <c r="B152" s="32" t="s">
        <v>195</v>
      </c>
      <c r="C152" s="10" t="s">
        <v>13</v>
      </c>
      <c r="D152" s="22">
        <v>1</v>
      </c>
      <c r="E152" s="33">
        <v>341.3</v>
      </c>
      <c r="F152" s="33">
        <f>D152*E152</f>
        <v>341.3</v>
      </c>
      <c r="G152" s="33"/>
    </row>
    <row r="153" spans="1:7" ht="48" x14ac:dyDescent="0.2">
      <c r="A153" s="35">
        <v>3.21</v>
      </c>
      <c r="B153" s="32" t="s">
        <v>196</v>
      </c>
      <c r="C153" s="10" t="s">
        <v>13</v>
      </c>
      <c r="D153" s="22">
        <v>1</v>
      </c>
      <c r="E153" s="33">
        <v>288.61</v>
      </c>
      <c r="F153" s="34">
        <f t="shared" si="12"/>
        <v>288.61</v>
      </c>
      <c r="G153" s="34"/>
    </row>
    <row r="154" spans="1:7" ht="72" x14ac:dyDescent="0.2">
      <c r="A154" s="21">
        <v>3.22</v>
      </c>
      <c r="B154" s="32" t="s">
        <v>197</v>
      </c>
      <c r="C154" s="10" t="s">
        <v>13</v>
      </c>
      <c r="D154" s="22">
        <v>1</v>
      </c>
      <c r="E154" s="33">
        <v>517.79999999999995</v>
      </c>
      <c r="F154" s="34">
        <f t="shared" si="12"/>
        <v>517.79999999999995</v>
      </c>
      <c r="G154" s="34"/>
    </row>
    <row r="155" spans="1:7" ht="72" x14ac:dyDescent="0.2">
      <c r="A155" s="21">
        <v>3.23</v>
      </c>
      <c r="B155" s="32" t="s">
        <v>198</v>
      </c>
      <c r="C155" s="10" t="s">
        <v>7</v>
      </c>
      <c r="D155" s="22">
        <v>1</v>
      </c>
      <c r="E155" s="33">
        <v>2182.2800000000002</v>
      </c>
      <c r="F155" s="34">
        <f t="shared" si="12"/>
        <v>2182.2800000000002</v>
      </c>
      <c r="G155" s="34"/>
    </row>
    <row r="156" spans="1:7" ht="36" x14ac:dyDescent="0.2">
      <c r="A156" s="8">
        <v>3.24</v>
      </c>
      <c r="B156" s="32" t="s">
        <v>199</v>
      </c>
      <c r="C156" s="10" t="s">
        <v>12</v>
      </c>
      <c r="D156" s="22">
        <v>1</v>
      </c>
      <c r="E156" s="33">
        <v>718.11</v>
      </c>
      <c r="F156" s="33">
        <f t="shared" si="12"/>
        <v>718.11</v>
      </c>
      <c r="G156" s="33"/>
    </row>
    <row r="157" spans="1:7" ht="48" x14ac:dyDescent="0.2">
      <c r="A157" s="8">
        <v>3.25</v>
      </c>
      <c r="B157" s="47" t="s">
        <v>200</v>
      </c>
      <c r="C157" s="10" t="s">
        <v>12</v>
      </c>
      <c r="D157" s="22">
        <v>1</v>
      </c>
      <c r="E157" s="33">
        <v>30.67</v>
      </c>
      <c r="F157" s="34">
        <f>D157*E157</f>
        <v>30.67</v>
      </c>
      <c r="G157" s="34"/>
    </row>
    <row r="158" spans="1:7" ht="120" x14ac:dyDescent="0.2">
      <c r="A158" s="8">
        <v>3.26</v>
      </c>
      <c r="B158" s="32" t="s">
        <v>756</v>
      </c>
      <c r="C158" s="10" t="s">
        <v>12</v>
      </c>
      <c r="D158" s="22">
        <v>1</v>
      </c>
      <c r="E158" s="33">
        <v>1141.44</v>
      </c>
      <c r="F158" s="33">
        <f t="shared" ref="F158" si="14">D158*E158</f>
        <v>1141.44</v>
      </c>
      <c r="G158" s="33"/>
    </row>
    <row r="159" spans="1:7" s="6" customFormat="1" ht="96" x14ac:dyDescent="0.2">
      <c r="A159" s="8">
        <v>3.27</v>
      </c>
      <c r="B159" s="32" t="s">
        <v>755</v>
      </c>
      <c r="C159" s="10" t="s">
        <v>12</v>
      </c>
      <c r="D159" s="22">
        <v>1</v>
      </c>
      <c r="E159" s="33">
        <v>1073.2</v>
      </c>
      <c r="F159" s="34">
        <f>D159*E159</f>
        <v>1073.2</v>
      </c>
      <c r="G159" s="34"/>
    </row>
    <row r="160" spans="1:7" s="6" customFormat="1" ht="72" x14ac:dyDescent="0.2">
      <c r="A160" s="8">
        <v>3.28</v>
      </c>
      <c r="B160" s="32" t="s">
        <v>537</v>
      </c>
      <c r="C160" s="10" t="s">
        <v>12</v>
      </c>
      <c r="D160" s="22">
        <v>84.67</v>
      </c>
      <c r="E160" s="33">
        <v>956.02</v>
      </c>
      <c r="F160" s="33">
        <f t="shared" ref="F160" si="15">D160*E160</f>
        <v>80946.213399999993</v>
      </c>
      <c r="G160" s="33"/>
    </row>
    <row r="161" spans="1:7" ht="48" x14ac:dyDescent="0.2">
      <c r="A161" s="8">
        <v>3.29</v>
      </c>
      <c r="B161" s="32" t="s">
        <v>201</v>
      </c>
      <c r="C161" s="10" t="s">
        <v>13</v>
      </c>
      <c r="D161" s="22">
        <v>1</v>
      </c>
      <c r="E161" s="33">
        <v>291.98</v>
      </c>
      <c r="F161" s="34">
        <f t="shared" si="12"/>
        <v>291.98</v>
      </c>
      <c r="G161" s="34"/>
    </row>
    <row r="162" spans="1:7" ht="36" x14ac:dyDescent="0.2">
      <c r="A162" s="8">
        <v>3.3</v>
      </c>
      <c r="B162" s="45" t="s">
        <v>202</v>
      </c>
      <c r="C162" s="10" t="s">
        <v>13</v>
      </c>
      <c r="D162" s="22">
        <v>1</v>
      </c>
      <c r="E162" s="33">
        <v>362.71</v>
      </c>
      <c r="F162" s="34">
        <f>PRODUCT(D162:E162)</f>
        <v>362.71</v>
      </c>
      <c r="G162" s="34"/>
    </row>
    <row r="163" spans="1:7" ht="48" x14ac:dyDescent="0.2">
      <c r="A163" s="8">
        <v>3.31</v>
      </c>
      <c r="B163" s="32" t="s">
        <v>203</v>
      </c>
      <c r="C163" s="10" t="s">
        <v>13</v>
      </c>
      <c r="D163" s="22">
        <v>1</v>
      </c>
      <c r="E163" s="33">
        <v>263.23</v>
      </c>
      <c r="F163" s="34">
        <f>D163*E163</f>
        <v>263.23</v>
      </c>
      <c r="G163" s="34"/>
    </row>
    <row r="164" spans="1:7" ht="60" x14ac:dyDescent="0.2">
      <c r="A164" s="8">
        <v>3.32</v>
      </c>
      <c r="B164" s="32" t="s">
        <v>204</v>
      </c>
      <c r="C164" s="10" t="s">
        <v>13</v>
      </c>
      <c r="D164" s="22">
        <v>1</v>
      </c>
      <c r="E164" s="33">
        <v>306.87</v>
      </c>
      <c r="F164" s="33">
        <f>D164*E164</f>
        <v>306.87</v>
      </c>
      <c r="G164" s="33"/>
    </row>
    <row r="165" spans="1:7" ht="36" x14ac:dyDescent="0.2">
      <c r="A165" s="21">
        <v>3.33</v>
      </c>
      <c r="B165" s="45" t="s">
        <v>659</v>
      </c>
      <c r="C165" s="10" t="s">
        <v>12</v>
      </c>
      <c r="D165" s="22">
        <v>1</v>
      </c>
      <c r="E165" s="33">
        <v>177.68</v>
      </c>
      <c r="F165" s="34">
        <f t="shared" ref="F165:F175" si="16">PRODUCT(D165:E165)</f>
        <v>177.68</v>
      </c>
      <c r="G165" s="34"/>
    </row>
    <row r="166" spans="1:7" ht="48" x14ac:dyDescent="0.2">
      <c r="A166" s="48">
        <v>3.34</v>
      </c>
      <c r="B166" s="45" t="s">
        <v>205</v>
      </c>
      <c r="C166" s="10" t="s">
        <v>12</v>
      </c>
      <c r="D166" s="22">
        <v>1</v>
      </c>
      <c r="E166" s="33">
        <v>177.68</v>
      </c>
      <c r="F166" s="34">
        <f t="shared" si="16"/>
        <v>177.68</v>
      </c>
      <c r="G166" s="34"/>
    </row>
    <row r="167" spans="1:7" ht="48" x14ac:dyDescent="0.2">
      <c r="A167" s="8">
        <v>3.35</v>
      </c>
      <c r="B167" s="45" t="s">
        <v>206</v>
      </c>
      <c r="C167" s="10" t="s">
        <v>12</v>
      </c>
      <c r="D167" s="22">
        <v>1</v>
      </c>
      <c r="E167" s="33">
        <v>190.89</v>
      </c>
      <c r="F167" s="34">
        <f>PRODUCT(D167:E167)</f>
        <v>190.89</v>
      </c>
      <c r="G167" s="34"/>
    </row>
    <row r="168" spans="1:7" ht="36" x14ac:dyDescent="0.2">
      <c r="A168" s="8">
        <v>3.36</v>
      </c>
      <c r="B168" s="45" t="s">
        <v>207</v>
      </c>
      <c r="C168" s="10" t="s">
        <v>12</v>
      </c>
      <c r="D168" s="22">
        <v>1</v>
      </c>
      <c r="E168" s="33">
        <v>207.95</v>
      </c>
      <c r="F168" s="34">
        <f t="shared" si="16"/>
        <v>207.95</v>
      </c>
      <c r="G168" s="34"/>
    </row>
    <row r="169" spans="1:7" ht="60" x14ac:dyDescent="0.2">
      <c r="A169" s="8">
        <v>3.37</v>
      </c>
      <c r="B169" s="45" t="s">
        <v>208</v>
      </c>
      <c r="C169" s="10" t="s">
        <v>12</v>
      </c>
      <c r="D169" s="22">
        <v>1</v>
      </c>
      <c r="E169" s="33">
        <v>207.95</v>
      </c>
      <c r="F169" s="34">
        <f t="shared" si="16"/>
        <v>207.95</v>
      </c>
      <c r="G169" s="34"/>
    </row>
    <row r="170" spans="1:7" ht="48" x14ac:dyDescent="0.2">
      <c r="A170" s="8">
        <v>3.38</v>
      </c>
      <c r="B170" s="45" t="s">
        <v>209</v>
      </c>
      <c r="C170" s="10" t="s">
        <v>12</v>
      </c>
      <c r="D170" s="22">
        <v>1</v>
      </c>
      <c r="E170" s="33">
        <v>222.68</v>
      </c>
      <c r="F170" s="34">
        <f>PRODUCT(D170:E170)</f>
        <v>222.68</v>
      </c>
      <c r="G170" s="34"/>
    </row>
    <row r="171" spans="1:7" ht="48" x14ac:dyDescent="0.2">
      <c r="A171" s="8">
        <v>3.39</v>
      </c>
      <c r="B171" s="45" t="s">
        <v>210</v>
      </c>
      <c r="C171" s="10" t="s">
        <v>12</v>
      </c>
      <c r="D171" s="22">
        <v>1</v>
      </c>
      <c r="E171" s="33">
        <v>177.68</v>
      </c>
      <c r="F171" s="34">
        <f>PRODUCT(D171:E171)</f>
        <v>177.68</v>
      </c>
      <c r="G171" s="34"/>
    </row>
    <row r="172" spans="1:7" ht="48" x14ac:dyDescent="0.2">
      <c r="A172" s="8">
        <v>3.4</v>
      </c>
      <c r="B172" s="45" t="s">
        <v>211</v>
      </c>
      <c r="C172" s="10" t="s">
        <v>12</v>
      </c>
      <c r="D172" s="22">
        <v>1</v>
      </c>
      <c r="E172" s="33">
        <v>207.95</v>
      </c>
      <c r="F172" s="34">
        <f>PRODUCT(D172:E172)</f>
        <v>207.95</v>
      </c>
      <c r="G172" s="34"/>
    </row>
    <row r="173" spans="1:7" ht="36" x14ac:dyDescent="0.2">
      <c r="A173" s="21">
        <v>3.41</v>
      </c>
      <c r="B173" s="45" t="s">
        <v>212</v>
      </c>
      <c r="C173" s="10" t="s">
        <v>12</v>
      </c>
      <c r="D173" s="22">
        <v>1</v>
      </c>
      <c r="E173" s="33">
        <v>177.68</v>
      </c>
      <c r="F173" s="34">
        <f>PRODUCT(D173:E173)</f>
        <v>177.68</v>
      </c>
      <c r="G173" s="34"/>
    </row>
    <row r="174" spans="1:7" ht="48" x14ac:dyDescent="0.2">
      <c r="A174" s="21">
        <v>3.42</v>
      </c>
      <c r="B174" s="45" t="s">
        <v>213</v>
      </c>
      <c r="C174" s="10" t="s">
        <v>12</v>
      </c>
      <c r="D174" s="22">
        <v>1</v>
      </c>
      <c r="E174" s="33">
        <v>207.95</v>
      </c>
      <c r="F174" s="34">
        <f>PRODUCT(D174:E174)</f>
        <v>207.95</v>
      </c>
      <c r="G174" s="34"/>
    </row>
    <row r="175" spans="1:7" ht="36" x14ac:dyDescent="0.2">
      <c r="A175" s="8">
        <v>3.43</v>
      </c>
      <c r="B175" s="45" t="s">
        <v>214</v>
      </c>
      <c r="C175" s="10" t="s">
        <v>13</v>
      </c>
      <c r="D175" s="22">
        <v>1</v>
      </c>
      <c r="E175" s="33">
        <v>398.71</v>
      </c>
      <c r="F175" s="34">
        <f t="shared" si="16"/>
        <v>398.71</v>
      </c>
      <c r="G175" s="34"/>
    </row>
    <row r="176" spans="1:7" ht="60" x14ac:dyDescent="0.2">
      <c r="A176" s="8">
        <v>3.44</v>
      </c>
      <c r="B176" s="32" t="s">
        <v>215</v>
      </c>
      <c r="C176" s="10" t="s">
        <v>13</v>
      </c>
      <c r="D176" s="22">
        <v>1</v>
      </c>
      <c r="E176" s="33">
        <v>263.23</v>
      </c>
      <c r="F176" s="34">
        <f>D176*E176</f>
        <v>263.23</v>
      </c>
      <c r="G176" s="34"/>
    </row>
    <row r="177" spans="1:7" ht="72" x14ac:dyDescent="0.2">
      <c r="A177" s="8">
        <v>3.45</v>
      </c>
      <c r="B177" s="45" t="s">
        <v>216</v>
      </c>
      <c r="C177" s="10" t="s">
        <v>12</v>
      </c>
      <c r="D177" s="22">
        <v>1</v>
      </c>
      <c r="E177" s="33">
        <v>856.02</v>
      </c>
      <c r="F177" s="34">
        <f>D177*E177</f>
        <v>856.02</v>
      </c>
      <c r="G177" s="34"/>
    </row>
    <row r="178" spans="1:7" ht="48" x14ac:dyDescent="0.2">
      <c r="A178" s="8">
        <v>3.46</v>
      </c>
      <c r="B178" s="45" t="s">
        <v>217</v>
      </c>
      <c r="C178" s="10" t="s">
        <v>12</v>
      </c>
      <c r="D178" s="22">
        <v>1</v>
      </c>
      <c r="E178" s="33">
        <v>190.89</v>
      </c>
      <c r="F178" s="34">
        <f t="shared" ref="F178:F231" si="17">PRODUCT(D178:E178)</f>
        <v>190.89</v>
      </c>
      <c r="G178" s="34"/>
    </row>
    <row r="179" spans="1:7" ht="48" x14ac:dyDescent="0.2">
      <c r="A179" s="8">
        <v>3.47</v>
      </c>
      <c r="B179" s="45" t="s">
        <v>218</v>
      </c>
      <c r="C179" s="10" t="s">
        <v>12</v>
      </c>
      <c r="D179" s="22">
        <v>1</v>
      </c>
      <c r="E179" s="33">
        <v>222.68</v>
      </c>
      <c r="F179" s="34">
        <f t="shared" si="17"/>
        <v>222.68</v>
      </c>
      <c r="G179" s="34"/>
    </row>
    <row r="180" spans="1:7" ht="36" x14ac:dyDescent="0.2">
      <c r="A180" s="8">
        <v>3.48</v>
      </c>
      <c r="B180" s="45" t="s">
        <v>219</v>
      </c>
      <c r="C180" s="10" t="s">
        <v>12</v>
      </c>
      <c r="D180" s="22">
        <v>1</v>
      </c>
      <c r="E180" s="33">
        <v>196.8</v>
      </c>
      <c r="F180" s="34">
        <f t="shared" si="17"/>
        <v>196.8</v>
      </c>
      <c r="G180" s="34"/>
    </row>
    <row r="181" spans="1:7" ht="24" x14ac:dyDescent="0.2">
      <c r="A181" s="8">
        <v>3.5</v>
      </c>
      <c r="B181" s="32" t="s">
        <v>220</v>
      </c>
      <c r="C181" s="10" t="s">
        <v>13</v>
      </c>
      <c r="D181" s="22">
        <v>1</v>
      </c>
      <c r="E181" s="33">
        <v>83.59</v>
      </c>
      <c r="F181" s="33">
        <f t="shared" si="17"/>
        <v>83.59</v>
      </c>
      <c r="G181" s="33"/>
    </row>
    <row r="182" spans="1:7" ht="48" x14ac:dyDescent="0.2">
      <c r="A182" s="8">
        <v>3.52</v>
      </c>
      <c r="B182" s="45" t="s">
        <v>221</v>
      </c>
      <c r="C182" s="10" t="s">
        <v>12</v>
      </c>
      <c r="D182" s="22">
        <v>1</v>
      </c>
      <c r="E182" s="33">
        <v>379.57</v>
      </c>
      <c r="F182" s="34">
        <f t="shared" si="17"/>
        <v>379.57</v>
      </c>
      <c r="G182" s="34"/>
    </row>
    <row r="183" spans="1:7" ht="36" x14ac:dyDescent="0.2">
      <c r="A183" s="8">
        <v>3.53</v>
      </c>
      <c r="B183" s="45" t="s">
        <v>222</v>
      </c>
      <c r="C183" s="10" t="s">
        <v>12</v>
      </c>
      <c r="D183" s="22">
        <v>1</v>
      </c>
      <c r="E183" s="33">
        <v>275.17</v>
      </c>
      <c r="F183" s="34">
        <f>PRODUCT(D183:E183)</f>
        <v>275.17</v>
      </c>
      <c r="G183" s="34"/>
    </row>
    <row r="184" spans="1:7" ht="24" x14ac:dyDescent="0.2">
      <c r="A184" s="8">
        <v>3.54</v>
      </c>
      <c r="B184" s="32" t="s">
        <v>223</v>
      </c>
      <c r="C184" s="10" t="s">
        <v>8</v>
      </c>
      <c r="D184" s="22">
        <v>1</v>
      </c>
      <c r="E184" s="33">
        <v>1000.03</v>
      </c>
      <c r="F184" s="33">
        <f t="shared" ref="F184" si="18">PRODUCT(D184:E184)</f>
        <v>1000.03</v>
      </c>
      <c r="G184" s="33"/>
    </row>
    <row r="185" spans="1:7" ht="36" x14ac:dyDescent="0.2">
      <c r="A185" s="8">
        <v>3.55</v>
      </c>
      <c r="B185" s="45" t="s">
        <v>224</v>
      </c>
      <c r="C185" s="10" t="s">
        <v>13</v>
      </c>
      <c r="D185" s="22">
        <v>1</v>
      </c>
      <c r="E185" s="33">
        <v>86.3</v>
      </c>
      <c r="F185" s="34">
        <f t="shared" si="17"/>
        <v>86.3</v>
      </c>
      <c r="G185" s="34"/>
    </row>
    <row r="186" spans="1:7" ht="36" x14ac:dyDescent="0.2">
      <c r="A186" s="8">
        <v>3.56</v>
      </c>
      <c r="B186" s="45" t="s">
        <v>225</v>
      </c>
      <c r="C186" s="10" t="s">
        <v>13</v>
      </c>
      <c r="D186" s="22">
        <v>1</v>
      </c>
      <c r="E186" s="33">
        <v>86.3</v>
      </c>
      <c r="F186" s="34">
        <f t="shared" si="17"/>
        <v>86.3</v>
      </c>
      <c r="G186" s="34"/>
    </row>
    <row r="187" spans="1:7" ht="48" x14ac:dyDescent="0.2">
      <c r="A187" s="8">
        <v>3.57</v>
      </c>
      <c r="B187" s="45" t="s">
        <v>226</v>
      </c>
      <c r="C187" s="10" t="s">
        <v>12</v>
      </c>
      <c r="D187" s="22">
        <v>1</v>
      </c>
      <c r="E187" s="33">
        <v>316.26</v>
      </c>
      <c r="F187" s="34">
        <f t="shared" si="17"/>
        <v>316.26</v>
      </c>
      <c r="G187" s="34"/>
    </row>
    <row r="188" spans="1:7" ht="84" x14ac:dyDescent="0.2">
      <c r="A188" s="21">
        <v>3.58</v>
      </c>
      <c r="B188" s="45" t="s">
        <v>658</v>
      </c>
      <c r="C188" s="10" t="s">
        <v>13</v>
      </c>
      <c r="D188" s="22">
        <v>1</v>
      </c>
      <c r="E188" s="33">
        <v>1149.33</v>
      </c>
      <c r="F188" s="34">
        <f t="shared" si="17"/>
        <v>1149.33</v>
      </c>
      <c r="G188" s="34"/>
    </row>
    <row r="189" spans="1:7" ht="96" x14ac:dyDescent="0.2">
      <c r="A189" s="8">
        <v>3.59</v>
      </c>
      <c r="B189" s="45" t="s">
        <v>227</v>
      </c>
      <c r="C189" s="10" t="s">
        <v>12</v>
      </c>
      <c r="D189" s="22">
        <v>1</v>
      </c>
      <c r="E189" s="33">
        <v>1149.6600000000001</v>
      </c>
      <c r="F189" s="34">
        <f t="shared" si="17"/>
        <v>1149.6600000000001</v>
      </c>
      <c r="G189" s="34"/>
    </row>
    <row r="190" spans="1:7" ht="84" x14ac:dyDescent="0.2">
      <c r="A190" s="8">
        <v>3.6</v>
      </c>
      <c r="B190" s="45" t="s">
        <v>782</v>
      </c>
      <c r="C190" s="10" t="s">
        <v>12</v>
      </c>
      <c r="D190" s="22">
        <v>1</v>
      </c>
      <c r="E190" s="33">
        <v>1496.8</v>
      </c>
      <c r="F190" s="34">
        <f t="shared" si="17"/>
        <v>1496.8</v>
      </c>
      <c r="G190" s="34"/>
    </row>
    <row r="191" spans="1:7" ht="84" x14ac:dyDescent="0.2">
      <c r="A191" s="8">
        <v>3.61</v>
      </c>
      <c r="B191" s="45" t="s">
        <v>228</v>
      </c>
      <c r="C191" s="10" t="s">
        <v>12</v>
      </c>
      <c r="D191" s="22">
        <v>1</v>
      </c>
      <c r="E191" s="33">
        <v>1573.26</v>
      </c>
      <c r="F191" s="34">
        <f t="shared" si="17"/>
        <v>1573.26</v>
      </c>
      <c r="G191" s="34"/>
    </row>
    <row r="192" spans="1:7" ht="108" x14ac:dyDescent="0.2">
      <c r="A192" s="8">
        <v>3.62</v>
      </c>
      <c r="B192" s="45" t="s">
        <v>229</v>
      </c>
      <c r="C192" s="10" t="s">
        <v>12</v>
      </c>
      <c r="D192" s="22">
        <v>1</v>
      </c>
      <c r="E192" s="33">
        <v>2009.81</v>
      </c>
      <c r="F192" s="34">
        <f t="shared" si="17"/>
        <v>2009.81</v>
      </c>
      <c r="G192" s="34"/>
    </row>
    <row r="193" spans="1:7" ht="84" x14ac:dyDescent="0.2">
      <c r="A193" s="8">
        <v>3.63</v>
      </c>
      <c r="B193" s="45" t="s">
        <v>230</v>
      </c>
      <c r="C193" s="10" t="s">
        <v>12</v>
      </c>
      <c r="D193" s="22">
        <v>1</v>
      </c>
      <c r="E193" s="33">
        <v>1445.16</v>
      </c>
      <c r="F193" s="34">
        <f t="shared" si="17"/>
        <v>1445.16</v>
      </c>
      <c r="G193" s="34"/>
    </row>
    <row r="194" spans="1:7" ht="84" x14ac:dyDescent="0.2">
      <c r="A194" s="35">
        <v>3.64</v>
      </c>
      <c r="B194" s="45" t="s">
        <v>231</v>
      </c>
      <c r="C194" s="10" t="s">
        <v>12</v>
      </c>
      <c r="D194" s="22">
        <v>1</v>
      </c>
      <c r="E194" s="33">
        <v>1392.18</v>
      </c>
      <c r="F194" s="34">
        <f t="shared" si="17"/>
        <v>1392.18</v>
      </c>
      <c r="G194" s="34"/>
    </row>
    <row r="195" spans="1:7" s="6" customFormat="1" ht="84" x14ac:dyDescent="0.2">
      <c r="A195" s="35">
        <v>3.65</v>
      </c>
      <c r="B195" s="45" t="s">
        <v>232</v>
      </c>
      <c r="C195" s="10" t="s">
        <v>12</v>
      </c>
      <c r="D195" s="22">
        <v>1</v>
      </c>
      <c r="E195" s="33">
        <v>1445.16</v>
      </c>
      <c r="F195" s="34">
        <f t="shared" si="17"/>
        <v>1445.16</v>
      </c>
      <c r="G195" s="34"/>
    </row>
    <row r="196" spans="1:7" ht="84" x14ac:dyDescent="0.2">
      <c r="A196" s="8">
        <v>3.66</v>
      </c>
      <c r="B196" s="45" t="s">
        <v>233</v>
      </c>
      <c r="C196" s="10" t="s">
        <v>12</v>
      </c>
      <c r="D196" s="22">
        <v>1</v>
      </c>
      <c r="E196" s="33">
        <v>1562.88</v>
      </c>
      <c r="F196" s="34">
        <f t="shared" si="17"/>
        <v>1562.88</v>
      </c>
      <c r="G196" s="34"/>
    </row>
    <row r="197" spans="1:7" ht="84" x14ac:dyDescent="0.2">
      <c r="A197" s="8">
        <v>3.67</v>
      </c>
      <c r="B197" s="45" t="s">
        <v>682</v>
      </c>
      <c r="C197" s="10" t="s">
        <v>7</v>
      </c>
      <c r="D197" s="22">
        <v>1</v>
      </c>
      <c r="E197" s="33">
        <v>654.16999999999996</v>
      </c>
      <c r="F197" s="34">
        <f t="shared" si="17"/>
        <v>654.16999999999996</v>
      </c>
      <c r="G197" s="34"/>
    </row>
    <row r="198" spans="1:7" ht="48" x14ac:dyDescent="0.2">
      <c r="A198" s="8">
        <v>3.68</v>
      </c>
      <c r="B198" s="45" t="s">
        <v>234</v>
      </c>
      <c r="C198" s="10" t="s">
        <v>7</v>
      </c>
      <c r="D198" s="22">
        <v>1</v>
      </c>
      <c r="E198" s="33">
        <v>1042.32</v>
      </c>
      <c r="F198" s="34">
        <f t="shared" si="17"/>
        <v>1042.32</v>
      </c>
      <c r="G198" s="34"/>
    </row>
    <row r="199" spans="1:7" ht="48" x14ac:dyDescent="0.2">
      <c r="A199" s="8">
        <v>3.69</v>
      </c>
      <c r="B199" s="32" t="s">
        <v>235</v>
      </c>
      <c r="C199" s="10" t="s">
        <v>7</v>
      </c>
      <c r="D199" s="22">
        <v>1</v>
      </c>
      <c r="E199" s="33">
        <v>1424.3</v>
      </c>
      <c r="F199" s="33">
        <f t="shared" si="17"/>
        <v>1424.3</v>
      </c>
      <c r="G199" s="33"/>
    </row>
    <row r="200" spans="1:7" ht="36" x14ac:dyDescent="0.2">
      <c r="A200" s="8">
        <v>3.7</v>
      </c>
      <c r="B200" s="32" t="s">
        <v>236</v>
      </c>
      <c r="C200" s="10" t="s">
        <v>12</v>
      </c>
      <c r="D200" s="22">
        <v>1</v>
      </c>
      <c r="E200" s="33">
        <v>171.59</v>
      </c>
      <c r="F200" s="33">
        <f t="shared" si="17"/>
        <v>171.59</v>
      </c>
      <c r="G200" s="33"/>
    </row>
    <row r="201" spans="1:7" ht="60" x14ac:dyDescent="0.2">
      <c r="A201" s="8">
        <v>3.71</v>
      </c>
      <c r="B201" s="45" t="s">
        <v>237</v>
      </c>
      <c r="C201" s="10" t="s">
        <v>7</v>
      </c>
      <c r="D201" s="22">
        <v>1</v>
      </c>
      <c r="E201" s="33">
        <v>1981.56</v>
      </c>
      <c r="F201" s="34">
        <f t="shared" si="17"/>
        <v>1981.56</v>
      </c>
      <c r="G201" s="34"/>
    </row>
    <row r="202" spans="1:7" ht="72" x14ac:dyDescent="0.2">
      <c r="A202" s="8">
        <v>3.72</v>
      </c>
      <c r="B202" s="45" t="s">
        <v>238</v>
      </c>
      <c r="C202" s="10" t="s">
        <v>7</v>
      </c>
      <c r="D202" s="22">
        <v>1</v>
      </c>
      <c r="E202" s="33">
        <v>1981.56</v>
      </c>
      <c r="F202" s="34">
        <f t="shared" si="17"/>
        <v>1981.56</v>
      </c>
      <c r="G202" s="34"/>
    </row>
    <row r="203" spans="1:7" ht="48" x14ac:dyDescent="0.2">
      <c r="A203" s="8">
        <v>3.73</v>
      </c>
      <c r="B203" s="32" t="s">
        <v>239</v>
      </c>
      <c r="C203" s="10" t="s">
        <v>7</v>
      </c>
      <c r="D203" s="22">
        <v>1</v>
      </c>
      <c r="E203" s="33">
        <v>1156.1199999999999</v>
      </c>
      <c r="F203" s="33">
        <f t="shared" si="17"/>
        <v>1156.1199999999999</v>
      </c>
      <c r="G203" s="33"/>
    </row>
    <row r="204" spans="1:7" ht="36" x14ac:dyDescent="0.2">
      <c r="A204" s="8">
        <v>3.74</v>
      </c>
      <c r="B204" s="32" t="s">
        <v>240</v>
      </c>
      <c r="C204" s="10" t="s">
        <v>7</v>
      </c>
      <c r="D204" s="22">
        <v>1</v>
      </c>
      <c r="E204" s="34">
        <v>4131.32</v>
      </c>
      <c r="F204" s="34">
        <f t="shared" si="17"/>
        <v>4131.32</v>
      </c>
      <c r="G204" s="34"/>
    </row>
    <row r="205" spans="1:7" ht="48" x14ac:dyDescent="0.2">
      <c r="A205" s="8">
        <v>3.75</v>
      </c>
      <c r="B205" s="45" t="s">
        <v>241</v>
      </c>
      <c r="C205" s="10" t="s">
        <v>7</v>
      </c>
      <c r="D205" s="22">
        <v>1</v>
      </c>
      <c r="E205" s="33">
        <v>778.08</v>
      </c>
      <c r="F205" s="34">
        <f t="shared" si="17"/>
        <v>778.08</v>
      </c>
      <c r="G205" s="34"/>
    </row>
    <row r="206" spans="1:7" ht="60" x14ac:dyDescent="0.2">
      <c r="A206" s="8">
        <v>3.76</v>
      </c>
      <c r="B206" s="45" t="s">
        <v>242</v>
      </c>
      <c r="C206" s="10" t="s">
        <v>12</v>
      </c>
      <c r="D206" s="22">
        <v>1</v>
      </c>
      <c r="E206" s="33">
        <v>656.81</v>
      </c>
      <c r="F206" s="34">
        <f>PRODUCT(D206:E206)</f>
        <v>656.81</v>
      </c>
      <c r="G206" s="34"/>
    </row>
    <row r="207" spans="1:7" ht="48" x14ac:dyDescent="0.2">
      <c r="A207" s="8">
        <v>3.77</v>
      </c>
      <c r="B207" s="32" t="s">
        <v>243</v>
      </c>
      <c r="C207" s="10" t="s">
        <v>12</v>
      </c>
      <c r="D207" s="22">
        <v>1</v>
      </c>
      <c r="E207" s="33">
        <v>368.98</v>
      </c>
      <c r="F207" s="33">
        <f t="shared" ref="F207" si="19">PRODUCT(D207:E207)</f>
        <v>368.98</v>
      </c>
      <c r="G207" s="33"/>
    </row>
    <row r="208" spans="1:7" ht="48" x14ac:dyDescent="0.2">
      <c r="A208" s="8">
        <v>3.78</v>
      </c>
      <c r="B208" s="45" t="s">
        <v>244</v>
      </c>
      <c r="C208" s="10" t="s">
        <v>12</v>
      </c>
      <c r="D208" s="22">
        <v>1</v>
      </c>
      <c r="E208" s="33">
        <v>335.33</v>
      </c>
      <c r="F208" s="34">
        <f>PRODUCT(D208:E208)</f>
        <v>335.33</v>
      </c>
      <c r="G208" s="34"/>
    </row>
    <row r="209" spans="1:7" ht="48" x14ac:dyDescent="0.2">
      <c r="A209" s="8">
        <v>3.79</v>
      </c>
      <c r="B209" s="45" t="s">
        <v>245</v>
      </c>
      <c r="C209" s="10" t="s">
        <v>12</v>
      </c>
      <c r="D209" s="22">
        <v>1</v>
      </c>
      <c r="E209" s="33">
        <v>390.47</v>
      </c>
      <c r="F209" s="34">
        <f t="shared" si="17"/>
        <v>390.47</v>
      </c>
      <c r="G209" s="34"/>
    </row>
    <row r="210" spans="1:7" ht="48" x14ac:dyDescent="0.2">
      <c r="A210" s="8">
        <v>3.8</v>
      </c>
      <c r="B210" s="45" t="s">
        <v>246</v>
      </c>
      <c r="C210" s="10" t="s">
        <v>12</v>
      </c>
      <c r="D210" s="22">
        <v>1</v>
      </c>
      <c r="E210" s="33">
        <v>495.34</v>
      </c>
      <c r="F210" s="34">
        <f>PRODUCT(D210:E210)</f>
        <v>495.34</v>
      </c>
      <c r="G210" s="34"/>
    </row>
    <row r="211" spans="1:7" ht="60" x14ac:dyDescent="0.2">
      <c r="A211" s="8">
        <v>3.81</v>
      </c>
      <c r="B211" s="45" t="s">
        <v>247</v>
      </c>
      <c r="C211" s="10" t="s">
        <v>12</v>
      </c>
      <c r="D211" s="22">
        <v>1</v>
      </c>
      <c r="E211" s="33">
        <v>656.81</v>
      </c>
      <c r="F211" s="34">
        <f>PRODUCT(D211:E211)</f>
        <v>656.81</v>
      </c>
      <c r="G211" s="34"/>
    </row>
    <row r="212" spans="1:7" ht="72" x14ac:dyDescent="0.2">
      <c r="A212" s="8">
        <v>3.82</v>
      </c>
      <c r="B212" s="45" t="s">
        <v>248</v>
      </c>
      <c r="C212" s="10" t="s">
        <v>13</v>
      </c>
      <c r="D212" s="22">
        <v>1</v>
      </c>
      <c r="E212" s="33">
        <v>721.41</v>
      </c>
      <c r="F212" s="34">
        <f>D212*E212</f>
        <v>721.41</v>
      </c>
      <c r="G212" s="34"/>
    </row>
    <row r="213" spans="1:7" ht="60" x14ac:dyDescent="0.2">
      <c r="A213" s="8">
        <v>3.83</v>
      </c>
      <c r="B213" s="45" t="s">
        <v>249</v>
      </c>
      <c r="C213" s="10" t="s">
        <v>13</v>
      </c>
      <c r="D213" s="22">
        <v>1</v>
      </c>
      <c r="E213" s="33">
        <v>302.11</v>
      </c>
      <c r="F213" s="34">
        <f>D213*E213</f>
        <v>302.11</v>
      </c>
      <c r="G213" s="34"/>
    </row>
    <row r="214" spans="1:7" ht="72" x14ac:dyDescent="0.2">
      <c r="A214" s="8">
        <v>3.84</v>
      </c>
      <c r="B214" s="32" t="s">
        <v>250</v>
      </c>
      <c r="C214" s="10" t="s">
        <v>13</v>
      </c>
      <c r="D214" s="22">
        <v>1</v>
      </c>
      <c r="E214" s="33">
        <v>721.41</v>
      </c>
      <c r="F214" s="33">
        <f>D214*E214</f>
        <v>721.41</v>
      </c>
      <c r="G214" s="33"/>
    </row>
    <row r="215" spans="1:7" ht="60" x14ac:dyDescent="0.2">
      <c r="A215" s="35">
        <v>3.85</v>
      </c>
      <c r="B215" s="45" t="s">
        <v>251</v>
      </c>
      <c r="C215" s="10" t="s">
        <v>12</v>
      </c>
      <c r="D215" s="22">
        <v>1</v>
      </c>
      <c r="E215" s="33">
        <v>477.33</v>
      </c>
      <c r="F215" s="34">
        <f t="shared" si="17"/>
        <v>477.33</v>
      </c>
      <c r="G215" s="34"/>
    </row>
    <row r="216" spans="1:7" ht="60" x14ac:dyDescent="0.2">
      <c r="A216" s="35">
        <v>3.86</v>
      </c>
      <c r="B216" s="45" t="s">
        <v>252</v>
      </c>
      <c r="C216" s="10" t="s">
        <v>12</v>
      </c>
      <c r="D216" s="22">
        <v>1</v>
      </c>
      <c r="E216" s="33">
        <v>515.41999999999996</v>
      </c>
      <c r="F216" s="34">
        <f t="shared" si="17"/>
        <v>515.41999999999996</v>
      </c>
      <c r="G216" s="34"/>
    </row>
    <row r="217" spans="1:7" ht="60" x14ac:dyDescent="0.2">
      <c r="A217" s="35">
        <v>3.87</v>
      </c>
      <c r="B217" s="45" t="s">
        <v>253</v>
      </c>
      <c r="C217" s="10" t="s">
        <v>12</v>
      </c>
      <c r="D217" s="22">
        <v>1</v>
      </c>
      <c r="E217" s="33">
        <v>477.33</v>
      </c>
      <c r="F217" s="34">
        <f t="shared" si="17"/>
        <v>477.33</v>
      </c>
      <c r="G217" s="34"/>
    </row>
    <row r="218" spans="1:7" ht="60" x14ac:dyDescent="0.2">
      <c r="A218" s="35">
        <v>3.88</v>
      </c>
      <c r="B218" s="45" t="s">
        <v>254</v>
      </c>
      <c r="C218" s="10" t="s">
        <v>12</v>
      </c>
      <c r="D218" s="22">
        <v>1</v>
      </c>
      <c r="E218" s="33">
        <v>477.33</v>
      </c>
      <c r="F218" s="34">
        <f t="shared" si="17"/>
        <v>477.33</v>
      </c>
      <c r="G218" s="34"/>
    </row>
    <row r="219" spans="1:7" ht="48" x14ac:dyDescent="0.2">
      <c r="A219" s="8">
        <v>3.89</v>
      </c>
      <c r="B219" s="32" t="s">
        <v>255</v>
      </c>
      <c r="C219" s="10" t="s">
        <v>12</v>
      </c>
      <c r="D219" s="22">
        <v>1</v>
      </c>
      <c r="E219" s="33">
        <v>470.37</v>
      </c>
      <c r="F219" s="33">
        <f>PRODUCT(D219:E219)</f>
        <v>470.37</v>
      </c>
      <c r="G219" s="33"/>
    </row>
    <row r="220" spans="1:7" ht="36" x14ac:dyDescent="0.2">
      <c r="A220" s="36">
        <v>3.9</v>
      </c>
      <c r="B220" s="45" t="s">
        <v>256</v>
      </c>
      <c r="C220" s="10" t="s">
        <v>7</v>
      </c>
      <c r="D220" s="22">
        <v>1</v>
      </c>
      <c r="E220" s="33">
        <v>459.33</v>
      </c>
      <c r="F220" s="34">
        <f t="shared" si="17"/>
        <v>459.33</v>
      </c>
      <c r="G220" s="34"/>
    </row>
    <row r="221" spans="1:7" ht="60" x14ac:dyDescent="0.2">
      <c r="A221" s="36">
        <v>3.91</v>
      </c>
      <c r="B221" s="45" t="s">
        <v>257</v>
      </c>
      <c r="C221" s="10" t="s">
        <v>12</v>
      </c>
      <c r="D221" s="22">
        <v>1</v>
      </c>
      <c r="E221" s="33">
        <v>474.06</v>
      </c>
      <c r="F221" s="34">
        <f t="shared" si="17"/>
        <v>474.06</v>
      </c>
      <c r="G221" s="34"/>
    </row>
    <row r="222" spans="1:7" ht="60" x14ac:dyDescent="0.2">
      <c r="A222" s="36">
        <v>3.92</v>
      </c>
      <c r="B222" s="45" t="s">
        <v>258</v>
      </c>
      <c r="C222" s="10" t="s">
        <v>12</v>
      </c>
      <c r="D222" s="22">
        <v>1</v>
      </c>
      <c r="E222" s="33">
        <v>586.55999999999995</v>
      </c>
      <c r="F222" s="34">
        <f t="shared" si="17"/>
        <v>586.55999999999995</v>
      </c>
      <c r="G222" s="34"/>
    </row>
    <row r="223" spans="1:7" ht="72" x14ac:dyDescent="0.2">
      <c r="A223" s="35">
        <v>3.93</v>
      </c>
      <c r="B223" s="45" t="s">
        <v>259</v>
      </c>
      <c r="C223" s="10" t="s">
        <v>7</v>
      </c>
      <c r="D223" s="22">
        <v>1</v>
      </c>
      <c r="E223" s="33">
        <v>6390.11</v>
      </c>
      <c r="F223" s="34">
        <f t="shared" si="17"/>
        <v>6390.11</v>
      </c>
      <c r="G223" s="34"/>
    </row>
    <row r="224" spans="1:7" ht="60" x14ac:dyDescent="0.2">
      <c r="A224" s="8">
        <v>3.94</v>
      </c>
      <c r="B224" s="32" t="s">
        <v>260</v>
      </c>
      <c r="C224" s="10" t="s">
        <v>56</v>
      </c>
      <c r="D224" s="22">
        <v>1</v>
      </c>
      <c r="E224" s="33">
        <v>432.96</v>
      </c>
      <c r="F224" s="33">
        <f t="shared" si="17"/>
        <v>432.96</v>
      </c>
      <c r="G224" s="33"/>
    </row>
    <row r="225" spans="1:7" ht="84" x14ac:dyDescent="0.2">
      <c r="A225" s="35">
        <v>3.95</v>
      </c>
      <c r="B225" s="45" t="s">
        <v>261</v>
      </c>
      <c r="C225" s="10" t="s">
        <v>7</v>
      </c>
      <c r="D225" s="22">
        <v>1</v>
      </c>
      <c r="E225" s="33">
        <v>1843.28</v>
      </c>
      <c r="F225" s="34">
        <f t="shared" si="17"/>
        <v>1843.28</v>
      </c>
      <c r="G225" s="34"/>
    </row>
    <row r="226" spans="1:7" ht="60" x14ac:dyDescent="0.2">
      <c r="A226" s="35">
        <v>3.96</v>
      </c>
      <c r="B226" s="45" t="s">
        <v>262</v>
      </c>
      <c r="C226" s="10" t="s">
        <v>7</v>
      </c>
      <c r="D226" s="22">
        <v>1</v>
      </c>
      <c r="E226" s="33">
        <v>647.41</v>
      </c>
      <c r="F226" s="34">
        <f t="shared" si="17"/>
        <v>647.41</v>
      </c>
      <c r="G226" s="34"/>
    </row>
    <row r="227" spans="1:7" ht="60" x14ac:dyDescent="0.2">
      <c r="A227" s="35">
        <v>3.97</v>
      </c>
      <c r="B227" s="45" t="s">
        <v>263</v>
      </c>
      <c r="C227" s="10" t="s">
        <v>7</v>
      </c>
      <c r="D227" s="22">
        <v>1</v>
      </c>
      <c r="E227" s="33">
        <v>642.96</v>
      </c>
      <c r="F227" s="34">
        <f t="shared" si="17"/>
        <v>642.96</v>
      </c>
      <c r="G227" s="34"/>
    </row>
    <row r="228" spans="1:7" ht="60" x14ac:dyDescent="0.2">
      <c r="A228" s="35">
        <v>3.98</v>
      </c>
      <c r="B228" s="45" t="s">
        <v>264</v>
      </c>
      <c r="C228" s="10" t="s">
        <v>7</v>
      </c>
      <c r="D228" s="22">
        <v>1</v>
      </c>
      <c r="E228" s="33">
        <v>595.13</v>
      </c>
      <c r="F228" s="34">
        <f t="shared" si="17"/>
        <v>595.13</v>
      </c>
      <c r="G228" s="34"/>
    </row>
    <row r="229" spans="1:7" ht="60" x14ac:dyDescent="0.2">
      <c r="A229" s="35">
        <v>3.99</v>
      </c>
      <c r="B229" s="45" t="s">
        <v>265</v>
      </c>
      <c r="C229" s="10" t="s">
        <v>7</v>
      </c>
      <c r="D229" s="22">
        <v>1</v>
      </c>
      <c r="E229" s="33">
        <v>855.14</v>
      </c>
      <c r="F229" s="34">
        <f t="shared" si="17"/>
        <v>855.14</v>
      </c>
      <c r="G229" s="34"/>
    </row>
    <row r="230" spans="1:7" ht="60" x14ac:dyDescent="0.2">
      <c r="A230" s="49">
        <v>3.1</v>
      </c>
      <c r="B230" s="45" t="s">
        <v>266</v>
      </c>
      <c r="C230" s="10" t="s">
        <v>7</v>
      </c>
      <c r="D230" s="22">
        <v>1</v>
      </c>
      <c r="E230" s="33">
        <v>647.41</v>
      </c>
      <c r="F230" s="34">
        <f t="shared" si="17"/>
        <v>647.41</v>
      </c>
      <c r="G230" s="34"/>
    </row>
    <row r="231" spans="1:7" ht="96" x14ac:dyDescent="0.2">
      <c r="A231" s="50">
        <v>3.101</v>
      </c>
      <c r="B231" s="32" t="s">
        <v>267</v>
      </c>
      <c r="C231" s="10" t="s">
        <v>56</v>
      </c>
      <c r="D231" s="22">
        <v>1</v>
      </c>
      <c r="E231" s="33">
        <v>3547.38</v>
      </c>
      <c r="F231" s="33">
        <f t="shared" si="17"/>
        <v>3547.38</v>
      </c>
      <c r="G231" s="33"/>
    </row>
    <row r="232" spans="1:7" ht="36" x14ac:dyDescent="0.2">
      <c r="A232" s="50">
        <v>3.1019999999999999</v>
      </c>
      <c r="B232" s="32" t="s">
        <v>268</v>
      </c>
      <c r="C232" s="10" t="s">
        <v>56</v>
      </c>
      <c r="D232" s="22">
        <v>1</v>
      </c>
      <c r="E232" s="33">
        <v>249.57</v>
      </c>
      <c r="F232" s="33">
        <f>PRODUCT(D232:E232)</f>
        <v>249.57</v>
      </c>
      <c r="G232" s="33"/>
    </row>
    <row r="233" spans="1:7" ht="36" x14ac:dyDescent="0.2">
      <c r="A233" s="50">
        <v>3.1030000000000002</v>
      </c>
      <c r="B233" s="32" t="s">
        <v>269</v>
      </c>
      <c r="C233" s="10" t="s">
        <v>12</v>
      </c>
      <c r="D233" s="22">
        <v>1</v>
      </c>
      <c r="E233" s="33">
        <v>86.54</v>
      </c>
      <c r="F233" s="33">
        <f>PRODUCT(D233:E233)</f>
        <v>86.54</v>
      </c>
      <c r="G233" s="33"/>
    </row>
    <row r="234" spans="1:7" ht="36" x14ac:dyDescent="0.2">
      <c r="A234" s="50">
        <v>3.1040000000000001</v>
      </c>
      <c r="B234" s="32" t="s">
        <v>270</v>
      </c>
      <c r="C234" s="10" t="s">
        <v>12</v>
      </c>
      <c r="D234" s="22">
        <v>1</v>
      </c>
      <c r="E234" s="33">
        <v>86.54</v>
      </c>
      <c r="F234" s="33">
        <f>PRODUCT(D234:E234)</f>
        <v>86.54</v>
      </c>
      <c r="G234" s="33"/>
    </row>
    <row r="235" spans="1:7" ht="48" x14ac:dyDescent="0.2">
      <c r="A235" s="50">
        <v>3.105</v>
      </c>
      <c r="B235" s="32" t="s">
        <v>271</v>
      </c>
      <c r="C235" s="10" t="s">
        <v>12</v>
      </c>
      <c r="D235" s="22">
        <v>1</v>
      </c>
      <c r="E235" s="33">
        <v>102.24</v>
      </c>
      <c r="F235" s="33">
        <f>PRODUCT(D235:E235)</f>
        <v>102.24</v>
      </c>
      <c r="G235" s="33"/>
    </row>
    <row r="236" spans="1:7" ht="24" x14ac:dyDescent="0.2">
      <c r="A236" s="50">
        <v>3.1059999999999999</v>
      </c>
      <c r="B236" s="32" t="s">
        <v>610</v>
      </c>
      <c r="C236" s="10" t="s">
        <v>12</v>
      </c>
      <c r="D236" s="22">
        <v>1</v>
      </c>
      <c r="E236" s="33">
        <v>590.63</v>
      </c>
      <c r="F236" s="33">
        <f t="shared" ref="F236" si="20">D236*E236</f>
        <v>590.63</v>
      </c>
      <c r="G236" s="33"/>
    </row>
    <row r="237" spans="1:7" ht="36" x14ac:dyDescent="0.2">
      <c r="A237" s="50">
        <v>3.1070000000000002</v>
      </c>
      <c r="B237" s="45" t="s">
        <v>589</v>
      </c>
      <c r="C237" s="10" t="s">
        <v>12</v>
      </c>
      <c r="D237" s="22">
        <v>1</v>
      </c>
      <c r="E237" s="33">
        <v>275.17</v>
      </c>
      <c r="F237" s="34">
        <f>PRODUCT(D237:E237)</f>
        <v>275.17</v>
      </c>
      <c r="G237" s="34"/>
    </row>
    <row r="238" spans="1:7" ht="48" x14ac:dyDescent="0.2">
      <c r="A238" s="50">
        <v>3.1080000000000001</v>
      </c>
      <c r="B238" s="32" t="s">
        <v>593</v>
      </c>
      <c r="C238" s="10" t="s">
        <v>56</v>
      </c>
      <c r="D238" s="22">
        <v>1</v>
      </c>
      <c r="E238" s="33">
        <v>3547.38</v>
      </c>
      <c r="F238" s="33">
        <f t="shared" ref="F238" si="21">PRODUCT(D238:E238)</f>
        <v>3547.38</v>
      </c>
      <c r="G238" s="33"/>
    </row>
    <row r="239" spans="1:7" ht="36" x14ac:dyDescent="0.2">
      <c r="A239" s="50">
        <v>3.109</v>
      </c>
      <c r="B239" s="45" t="s">
        <v>697</v>
      </c>
      <c r="C239" s="10" t="s">
        <v>12</v>
      </c>
      <c r="D239" s="22">
        <v>1</v>
      </c>
      <c r="E239" s="33">
        <v>656.81</v>
      </c>
      <c r="F239" s="34">
        <f t="shared" ref="F239:F255" si="22">PRODUCT(D239:E239)</f>
        <v>656.81</v>
      </c>
      <c r="G239" s="34"/>
    </row>
    <row r="240" spans="1:7" ht="24" x14ac:dyDescent="0.2">
      <c r="A240" s="50">
        <v>3.1110000000000002</v>
      </c>
      <c r="B240" s="45" t="s">
        <v>698</v>
      </c>
      <c r="C240" s="10" t="s">
        <v>12</v>
      </c>
      <c r="D240" s="22">
        <v>1</v>
      </c>
      <c r="E240" s="33">
        <v>656.81</v>
      </c>
      <c r="F240" s="34">
        <f t="shared" si="22"/>
        <v>656.81</v>
      </c>
      <c r="G240" s="34"/>
    </row>
    <row r="241" spans="1:7" ht="36" x14ac:dyDescent="0.2">
      <c r="A241" s="50">
        <v>3.1120000000000001</v>
      </c>
      <c r="B241" s="45" t="s">
        <v>713</v>
      </c>
      <c r="C241" s="10" t="s">
        <v>12</v>
      </c>
      <c r="D241" s="22">
        <v>1</v>
      </c>
      <c r="E241" s="33">
        <v>656.81</v>
      </c>
      <c r="F241" s="34">
        <f t="shared" si="22"/>
        <v>656.81</v>
      </c>
      <c r="G241" s="34"/>
    </row>
    <row r="242" spans="1:7" ht="36" x14ac:dyDescent="0.2">
      <c r="A242" s="50">
        <v>3.113</v>
      </c>
      <c r="B242" s="45" t="s">
        <v>740</v>
      </c>
      <c r="C242" s="10" t="s">
        <v>13</v>
      </c>
      <c r="D242" s="22">
        <v>1</v>
      </c>
      <c r="E242" s="33">
        <v>656.81</v>
      </c>
      <c r="F242" s="34">
        <f t="shared" si="22"/>
        <v>656.81</v>
      </c>
      <c r="G242" s="34"/>
    </row>
    <row r="243" spans="1:7" ht="36" x14ac:dyDescent="0.2">
      <c r="A243" s="50">
        <v>3.1139999999999999</v>
      </c>
      <c r="B243" s="45" t="s">
        <v>739</v>
      </c>
      <c r="C243" s="10" t="s">
        <v>13</v>
      </c>
      <c r="D243" s="22">
        <v>1</v>
      </c>
      <c r="E243" s="33">
        <v>656.81</v>
      </c>
      <c r="F243" s="34">
        <f t="shared" si="22"/>
        <v>656.81</v>
      </c>
      <c r="G243" s="34"/>
    </row>
    <row r="244" spans="1:7" ht="60" x14ac:dyDescent="0.2">
      <c r="A244" s="50">
        <v>3.1150000000000002</v>
      </c>
      <c r="B244" s="45" t="s">
        <v>743</v>
      </c>
      <c r="C244" s="10" t="s">
        <v>12</v>
      </c>
      <c r="D244" s="22">
        <v>1</v>
      </c>
      <c r="E244" s="33">
        <v>656.81</v>
      </c>
      <c r="F244" s="34">
        <f t="shared" si="22"/>
        <v>656.81</v>
      </c>
      <c r="G244" s="34"/>
    </row>
    <row r="245" spans="1:7" ht="48" x14ac:dyDescent="0.2">
      <c r="A245" s="50">
        <v>3.1160000000000001</v>
      </c>
      <c r="B245" s="45" t="s">
        <v>758</v>
      </c>
      <c r="C245" s="10" t="s">
        <v>7</v>
      </c>
      <c r="D245" s="22">
        <v>1</v>
      </c>
      <c r="E245" s="33">
        <v>656.81</v>
      </c>
      <c r="F245" s="34">
        <f t="shared" si="22"/>
        <v>656.81</v>
      </c>
      <c r="G245" s="34"/>
    </row>
    <row r="246" spans="1:7" ht="48" x14ac:dyDescent="0.2">
      <c r="A246" s="50">
        <v>3.117</v>
      </c>
      <c r="B246" s="45" t="s">
        <v>753</v>
      </c>
      <c r="C246" s="10" t="s">
        <v>12</v>
      </c>
      <c r="D246" s="22">
        <v>1</v>
      </c>
      <c r="E246" s="33">
        <v>656.81</v>
      </c>
      <c r="F246" s="34">
        <f t="shared" si="22"/>
        <v>656.81</v>
      </c>
      <c r="G246" s="34"/>
    </row>
    <row r="247" spans="1:7" ht="36" x14ac:dyDescent="0.2">
      <c r="A247" s="50">
        <v>3.1179999999999999</v>
      </c>
      <c r="B247" s="45" t="s">
        <v>745</v>
      </c>
      <c r="C247" s="10" t="s">
        <v>12</v>
      </c>
      <c r="D247" s="22">
        <v>1</v>
      </c>
      <c r="E247" s="33">
        <v>656.81</v>
      </c>
      <c r="F247" s="34">
        <f t="shared" si="22"/>
        <v>656.81</v>
      </c>
      <c r="G247" s="34"/>
    </row>
    <row r="248" spans="1:7" ht="24" x14ac:dyDescent="0.2">
      <c r="A248" s="50">
        <v>3.1190000000000002</v>
      </c>
      <c r="B248" s="45" t="s">
        <v>746</v>
      </c>
      <c r="C248" s="10" t="s">
        <v>12</v>
      </c>
      <c r="D248" s="22">
        <v>1</v>
      </c>
      <c r="E248" s="33">
        <v>656.81</v>
      </c>
      <c r="F248" s="34">
        <f t="shared" si="22"/>
        <v>656.81</v>
      </c>
      <c r="G248" s="34"/>
    </row>
    <row r="249" spans="1:7" ht="36" x14ac:dyDescent="0.2">
      <c r="A249" s="50">
        <v>3.121</v>
      </c>
      <c r="B249" s="45" t="s">
        <v>747</v>
      </c>
      <c r="C249" s="10" t="s">
        <v>13</v>
      </c>
      <c r="D249" s="22">
        <v>1</v>
      </c>
      <c r="E249" s="33">
        <v>656.81</v>
      </c>
      <c r="F249" s="34">
        <f t="shared" si="22"/>
        <v>656.81</v>
      </c>
      <c r="G249" s="34"/>
    </row>
    <row r="250" spans="1:7" ht="24" x14ac:dyDescent="0.2">
      <c r="A250" s="50">
        <v>3.1219999999999999</v>
      </c>
      <c r="B250" s="45" t="s">
        <v>748</v>
      </c>
      <c r="C250" s="10" t="s">
        <v>13</v>
      </c>
      <c r="D250" s="22">
        <v>1</v>
      </c>
      <c r="E250" s="33">
        <v>656.81</v>
      </c>
      <c r="F250" s="34">
        <f t="shared" ref="F250:F254" si="23">PRODUCT(D250:E250)</f>
        <v>656.81</v>
      </c>
      <c r="G250" s="34"/>
    </row>
    <row r="251" spans="1:7" ht="48" x14ac:dyDescent="0.2">
      <c r="A251" s="50">
        <v>3.1230000000000002</v>
      </c>
      <c r="B251" s="45" t="s">
        <v>754</v>
      </c>
      <c r="C251" s="10" t="s">
        <v>13</v>
      </c>
      <c r="D251" s="22">
        <v>1</v>
      </c>
      <c r="E251" s="33">
        <v>656.81</v>
      </c>
      <c r="F251" s="34">
        <f t="shared" si="23"/>
        <v>656.81</v>
      </c>
      <c r="G251" s="34"/>
    </row>
    <row r="252" spans="1:7" ht="48" x14ac:dyDescent="0.2">
      <c r="A252" s="50">
        <v>3.1240000000000001</v>
      </c>
      <c r="B252" s="45" t="s">
        <v>749</v>
      </c>
      <c r="C252" s="10" t="s">
        <v>13</v>
      </c>
      <c r="D252" s="22">
        <v>1</v>
      </c>
      <c r="E252" s="33">
        <v>656.81</v>
      </c>
      <c r="F252" s="34">
        <f t="shared" si="23"/>
        <v>656.81</v>
      </c>
      <c r="G252" s="34"/>
    </row>
    <row r="253" spans="1:7" ht="48" x14ac:dyDescent="0.2">
      <c r="A253" s="50">
        <v>3.125</v>
      </c>
      <c r="B253" s="45" t="s">
        <v>750</v>
      </c>
      <c r="C253" s="10" t="s">
        <v>13</v>
      </c>
      <c r="D253" s="22">
        <v>1</v>
      </c>
      <c r="E253" s="33">
        <v>656.81</v>
      </c>
      <c r="F253" s="34">
        <f t="shared" si="23"/>
        <v>656.81</v>
      </c>
      <c r="G253" s="34"/>
    </row>
    <row r="254" spans="1:7" ht="48" x14ac:dyDescent="0.2">
      <c r="A254" s="50">
        <v>3.1259999999999999</v>
      </c>
      <c r="B254" s="45" t="s">
        <v>835</v>
      </c>
      <c r="C254" s="10" t="s">
        <v>13</v>
      </c>
      <c r="D254" s="22">
        <v>1</v>
      </c>
      <c r="E254" s="33">
        <v>656.81</v>
      </c>
      <c r="F254" s="34">
        <f t="shared" si="23"/>
        <v>656.81</v>
      </c>
      <c r="G254" s="34"/>
    </row>
    <row r="255" spans="1:7" ht="48" x14ac:dyDescent="0.2">
      <c r="A255" s="50">
        <v>3.1269999999999998</v>
      </c>
      <c r="B255" s="45" t="s">
        <v>836</v>
      </c>
      <c r="C255" s="10" t="s">
        <v>13</v>
      </c>
      <c r="D255" s="22">
        <v>1</v>
      </c>
      <c r="E255" s="33">
        <v>656.81</v>
      </c>
      <c r="F255" s="34">
        <f t="shared" si="22"/>
        <v>656.81</v>
      </c>
      <c r="G255" s="34"/>
    </row>
    <row r="256" spans="1:7" ht="48" x14ac:dyDescent="0.2">
      <c r="A256" s="50">
        <v>3.1280000000000001</v>
      </c>
      <c r="B256" s="32" t="s">
        <v>850</v>
      </c>
      <c r="C256" s="10" t="s">
        <v>12</v>
      </c>
      <c r="D256" s="22">
        <v>1</v>
      </c>
      <c r="E256" s="33">
        <v>590.63</v>
      </c>
      <c r="F256" s="33">
        <f t="shared" ref="F256" si="24">D256*E256</f>
        <v>590.63</v>
      </c>
      <c r="G256" s="33"/>
    </row>
    <row r="257" spans="1:7" s="23" customFormat="1" x14ac:dyDescent="0.2">
      <c r="A257" s="37"/>
      <c r="B257" s="27" t="s">
        <v>16</v>
      </c>
      <c r="C257" s="38"/>
      <c r="D257" s="39"/>
      <c r="E257" s="40"/>
      <c r="F257" s="41">
        <f>SUM(F133:F235)</f>
        <v>281868.71000000002</v>
      </c>
      <c r="G257" s="41"/>
    </row>
    <row r="258" spans="1:7" s="23" customFormat="1" x14ac:dyDescent="0.2">
      <c r="A258" s="37"/>
      <c r="B258" s="27"/>
      <c r="C258" s="38"/>
      <c r="D258" s="39"/>
      <c r="E258" s="40"/>
      <c r="F258" s="41"/>
      <c r="G258" s="41"/>
    </row>
    <row r="259" spans="1:7" s="23" customFormat="1" x14ac:dyDescent="0.2">
      <c r="A259" s="27">
        <v>4</v>
      </c>
      <c r="B259" s="239" t="s">
        <v>17</v>
      </c>
      <c r="C259" s="239"/>
      <c r="D259" s="43"/>
      <c r="E259" s="51"/>
      <c r="F259" s="41"/>
      <c r="G259" s="41"/>
    </row>
    <row r="260" spans="1:7" s="23" customFormat="1" ht="48" x14ac:dyDescent="0.2">
      <c r="A260" s="8">
        <v>4.01</v>
      </c>
      <c r="B260" s="32" t="s">
        <v>272</v>
      </c>
      <c r="C260" s="10" t="s">
        <v>12</v>
      </c>
      <c r="D260" s="22">
        <v>1</v>
      </c>
      <c r="E260" s="33">
        <v>45.06</v>
      </c>
      <c r="F260" s="33">
        <f>D260*E260</f>
        <v>45.06</v>
      </c>
      <c r="G260" s="33"/>
    </row>
    <row r="261" spans="1:7" s="6" customFormat="1" ht="48" x14ac:dyDescent="0.2">
      <c r="A261" s="21">
        <v>4.0199999999999996</v>
      </c>
      <c r="B261" s="32" t="s">
        <v>538</v>
      </c>
      <c r="C261" s="10" t="s">
        <v>12</v>
      </c>
      <c r="D261" s="22">
        <v>402.36</v>
      </c>
      <c r="E261" s="33">
        <v>105.45</v>
      </c>
      <c r="F261" s="34">
        <f>PRODUCT(D261:E261)</f>
        <v>42428.862000000001</v>
      </c>
      <c r="G261" s="34"/>
    </row>
    <row r="262" spans="1:7" ht="48" x14ac:dyDescent="0.2">
      <c r="A262" s="8">
        <v>4.03</v>
      </c>
      <c r="B262" s="32" t="s">
        <v>273</v>
      </c>
      <c r="C262" s="10" t="s">
        <v>12</v>
      </c>
      <c r="D262" s="22">
        <v>1</v>
      </c>
      <c r="E262" s="33">
        <v>133.04</v>
      </c>
      <c r="F262" s="33">
        <f>PRODUCT(D262:E262)</f>
        <v>133.04</v>
      </c>
      <c r="G262" s="33"/>
    </row>
    <row r="263" spans="1:7" s="23" customFormat="1" x14ac:dyDescent="0.2">
      <c r="A263" s="37"/>
      <c r="B263" s="27" t="s">
        <v>18</v>
      </c>
      <c r="C263" s="38"/>
      <c r="D263" s="39"/>
      <c r="E263" s="40"/>
      <c r="F263" s="41">
        <f>SUM(F260:F262)</f>
        <v>42606.962</v>
      </c>
      <c r="G263" s="41"/>
    </row>
    <row r="264" spans="1:7" s="23" customFormat="1" x14ac:dyDescent="0.2">
      <c r="A264" s="37"/>
      <c r="B264" s="27"/>
      <c r="C264" s="38"/>
      <c r="D264" s="39"/>
      <c r="E264" s="40"/>
      <c r="F264" s="41"/>
      <c r="G264" s="41"/>
    </row>
    <row r="265" spans="1:7" s="23" customFormat="1" x14ac:dyDescent="0.2">
      <c r="A265" s="27">
        <v>5</v>
      </c>
      <c r="B265" s="239" t="s">
        <v>19</v>
      </c>
      <c r="C265" s="239"/>
      <c r="D265" s="43"/>
      <c r="E265" s="51"/>
      <c r="F265" s="41"/>
      <c r="G265" s="41"/>
    </row>
    <row r="266" spans="1:7" ht="48" x14ac:dyDescent="0.2">
      <c r="A266" s="21">
        <v>5.01</v>
      </c>
      <c r="B266" s="32" t="s">
        <v>274</v>
      </c>
      <c r="C266" s="10" t="s">
        <v>13</v>
      </c>
      <c r="D266" s="22">
        <v>1</v>
      </c>
      <c r="E266" s="33">
        <v>155.63999999999999</v>
      </c>
      <c r="F266" s="34">
        <f t="shared" ref="F266:F278" si="25">D266*E266</f>
        <v>155.63999999999999</v>
      </c>
      <c r="G266" s="34"/>
    </row>
    <row r="267" spans="1:7" ht="48" x14ac:dyDescent="0.2">
      <c r="A267" s="21">
        <v>5.0199999999999996</v>
      </c>
      <c r="B267" s="32" t="s">
        <v>275</v>
      </c>
      <c r="C267" s="10" t="s">
        <v>13</v>
      </c>
      <c r="D267" s="22">
        <v>1</v>
      </c>
      <c r="E267" s="33">
        <v>190.71</v>
      </c>
      <c r="F267" s="34">
        <f t="shared" si="25"/>
        <v>190.71</v>
      </c>
      <c r="G267" s="34"/>
    </row>
    <row r="268" spans="1:7" ht="60" x14ac:dyDescent="0.2">
      <c r="A268" s="21">
        <v>5.03</v>
      </c>
      <c r="B268" s="32" t="s">
        <v>276</v>
      </c>
      <c r="C268" s="10" t="s">
        <v>13</v>
      </c>
      <c r="D268" s="22">
        <v>1</v>
      </c>
      <c r="E268" s="33">
        <v>146.02000000000001</v>
      </c>
      <c r="F268" s="34">
        <f t="shared" si="25"/>
        <v>146.02000000000001</v>
      </c>
      <c r="G268" s="34"/>
    </row>
    <row r="269" spans="1:7" ht="60" x14ac:dyDescent="0.2">
      <c r="A269" s="21">
        <v>5.04</v>
      </c>
      <c r="B269" s="32" t="s">
        <v>277</v>
      </c>
      <c r="C269" s="10" t="s">
        <v>13</v>
      </c>
      <c r="D269" s="22">
        <v>1</v>
      </c>
      <c r="E269" s="33">
        <v>179.45</v>
      </c>
      <c r="F269" s="34">
        <f t="shared" si="25"/>
        <v>179.45</v>
      </c>
      <c r="G269" s="34"/>
    </row>
    <row r="270" spans="1:7" ht="36" x14ac:dyDescent="0.2">
      <c r="A270" s="21">
        <v>5.05</v>
      </c>
      <c r="B270" s="32" t="s">
        <v>278</v>
      </c>
      <c r="C270" s="10" t="s">
        <v>13</v>
      </c>
      <c r="D270" s="22">
        <v>1</v>
      </c>
      <c r="E270" s="33">
        <v>246.9</v>
      </c>
      <c r="F270" s="34">
        <f t="shared" si="25"/>
        <v>246.9</v>
      </c>
      <c r="G270" s="34"/>
    </row>
    <row r="271" spans="1:7" ht="48" x14ac:dyDescent="0.2">
      <c r="A271" s="21">
        <v>5.0599999999999996</v>
      </c>
      <c r="B271" s="32" t="s">
        <v>279</v>
      </c>
      <c r="C271" s="10" t="s">
        <v>13</v>
      </c>
      <c r="D271" s="22">
        <v>1</v>
      </c>
      <c r="E271" s="33">
        <v>188.62</v>
      </c>
      <c r="F271" s="34">
        <f t="shared" si="25"/>
        <v>188.62</v>
      </c>
      <c r="G271" s="34"/>
    </row>
    <row r="272" spans="1:7" ht="48" x14ac:dyDescent="0.2">
      <c r="A272" s="21">
        <v>5.07</v>
      </c>
      <c r="B272" s="32" t="s">
        <v>280</v>
      </c>
      <c r="C272" s="10" t="s">
        <v>13</v>
      </c>
      <c r="D272" s="22">
        <v>1</v>
      </c>
      <c r="E272" s="33">
        <v>178.27</v>
      </c>
      <c r="F272" s="34">
        <f t="shared" si="25"/>
        <v>178.27</v>
      </c>
      <c r="G272" s="34"/>
    </row>
    <row r="273" spans="1:7" ht="48" x14ac:dyDescent="0.2">
      <c r="A273" s="21">
        <v>5.08</v>
      </c>
      <c r="B273" s="32" t="s">
        <v>773</v>
      </c>
      <c r="C273" s="10" t="s">
        <v>13</v>
      </c>
      <c r="D273" s="22">
        <v>1</v>
      </c>
      <c r="E273" s="34">
        <v>179.62</v>
      </c>
      <c r="F273" s="34">
        <f>D273*E273</f>
        <v>179.62</v>
      </c>
      <c r="G273" s="34"/>
    </row>
    <row r="274" spans="1:7" ht="48" x14ac:dyDescent="0.2">
      <c r="A274" s="21">
        <v>5.09</v>
      </c>
      <c r="B274" s="32" t="s">
        <v>281</v>
      </c>
      <c r="C274" s="10" t="s">
        <v>7</v>
      </c>
      <c r="D274" s="22">
        <v>1</v>
      </c>
      <c r="E274" s="33">
        <v>1602.05</v>
      </c>
      <c r="F274" s="34">
        <f>PRODUCT(D274:E274)</f>
        <v>1602.05</v>
      </c>
      <c r="G274" s="34"/>
    </row>
    <row r="275" spans="1:7" ht="36" x14ac:dyDescent="0.2">
      <c r="A275" s="48">
        <v>5.0999999999999996</v>
      </c>
      <c r="B275" s="32" t="s">
        <v>282</v>
      </c>
      <c r="C275" s="10" t="s">
        <v>20</v>
      </c>
      <c r="D275" s="22">
        <v>1</v>
      </c>
      <c r="E275" s="33">
        <v>606.96</v>
      </c>
      <c r="F275" s="34">
        <f t="shared" si="25"/>
        <v>606.96</v>
      </c>
      <c r="G275" s="34"/>
    </row>
    <row r="276" spans="1:7" ht="36" x14ac:dyDescent="0.2">
      <c r="A276" s="21">
        <v>5.1100000000000003</v>
      </c>
      <c r="B276" s="32" t="s">
        <v>283</v>
      </c>
      <c r="C276" s="10" t="s">
        <v>20</v>
      </c>
      <c r="D276" s="22">
        <v>1</v>
      </c>
      <c r="E276" s="33">
        <v>643.79999999999995</v>
      </c>
      <c r="F276" s="34">
        <f t="shared" si="25"/>
        <v>643.79999999999995</v>
      </c>
      <c r="G276" s="34"/>
    </row>
    <row r="277" spans="1:7" ht="36" x14ac:dyDescent="0.2">
      <c r="A277" s="35">
        <v>5.12</v>
      </c>
      <c r="B277" s="32" t="s">
        <v>284</v>
      </c>
      <c r="C277" s="10" t="s">
        <v>20</v>
      </c>
      <c r="D277" s="22">
        <v>1</v>
      </c>
      <c r="E277" s="33">
        <v>621.70000000000005</v>
      </c>
      <c r="F277" s="34">
        <f t="shared" si="25"/>
        <v>621.70000000000005</v>
      </c>
      <c r="G277" s="34"/>
    </row>
    <row r="278" spans="1:7" ht="36" x14ac:dyDescent="0.2">
      <c r="A278" s="8">
        <v>5.13</v>
      </c>
      <c r="B278" s="32" t="s">
        <v>285</v>
      </c>
      <c r="C278" s="10" t="s">
        <v>20</v>
      </c>
      <c r="D278" s="22">
        <v>1</v>
      </c>
      <c r="E278" s="33">
        <v>658.38</v>
      </c>
      <c r="F278" s="33">
        <f t="shared" si="25"/>
        <v>658.38</v>
      </c>
      <c r="G278" s="33"/>
    </row>
    <row r="279" spans="1:7" ht="48" x14ac:dyDescent="0.2">
      <c r="A279" s="35">
        <v>5.14</v>
      </c>
      <c r="B279" s="32" t="s">
        <v>286</v>
      </c>
      <c r="C279" s="10" t="s">
        <v>20</v>
      </c>
      <c r="D279" s="22">
        <v>1</v>
      </c>
      <c r="E279" s="33">
        <v>621.70000000000005</v>
      </c>
      <c r="F279" s="34">
        <f t="shared" ref="F279:F292" si="26">PRODUCT(D279:E279)</f>
        <v>621.70000000000005</v>
      </c>
      <c r="G279" s="34"/>
    </row>
    <row r="280" spans="1:7" ht="36" x14ac:dyDescent="0.2">
      <c r="A280" s="21">
        <v>5.15</v>
      </c>
      <c r="B280" s="32" t="s">
        <v>287</v>
      </c>
      <c r="C280" s="10" t="s">
        <v>20</v>
      </c>
      <c r="D280" s="22">
        <v>1</v>
      </c>
      <c r="E280" s="33">
        <v>651.02</v>
      </c>
      <c r="F280" s="34">
        <f t="shared" si="26"/>
        <v>651.02</v>
      </c>
      <c r="G280" s="34"/>
    </row>
    <row r="281" spans="1:7" ht="36" x14ac:dyDescent="0.2">
      <c r="A281" s="8">
        <v>5.16</v>
      </c>
      <c r="B281" s="32" t="s">
        <v>288</v>
      </c>
      <c r="C281" s="10" t="s">
        <v>20</v>
      </c>
      <c r="D281" s="22">
        <v>1</v>
      </c>
      <c r="E281" s="33">
        <v>651.02</v>
      </c>
      <c r="F281" s="34">
        <f>PRODUCT(D281:E281)</f>
        <v>651.02</v>
      </c>
      <c r="G281" s="34"/>
    </row>
    <row r="282" spans="1:7" ht="48" x14ac:dyDescent="0.2">
      <c r="A282" s="8">
        <v>5.17</v>
      </c>
      <c r="B282" s="32" t="s">
        <v>289</v>
      </c>
      <c r="C282" s="10" t="s">
        <v>20</v>
      </c>
      <c r="D282" s="22">
        <v>1</v>
      </c>
      <c r="E282" s="33">
        <v>651.02</v>
      </c>
      <c r="F282" s="34">
        <f>PRODUCT(D282:E282)</f>
        <v>651.02</v>
      </c>
      <c r="G282" s="34"/>
    </row>
    <row r="283" spans="1:7" ht="36" x14ac:dyDescent="0.2">
      <c r="A283" s="8">
        <v>5.18</v>
      </c>
      <c r="B283" s="32" t="s">
        <v>290</v>
      </c>
      <c r="C283" s="10" t="s">
        <v>20</v>
      </c>
      <c r="D283" s="22">
        <v>1</v>
      </c>
      <c r="E283" s="33">
        <v>667.1</v>
      </c>
      <c r="F283" s="34">
        <f t="shared" si="26"/>
        <v>667.1</v>
      </c>
      <c r="G283" s="34"/>
    </row>
    <row r="284" spans="1:7" ht="36" x14ac:dyDescent="0.2">
      <c r="A284" s="8">
        <v>5.19</v>
      </c>
      <c r="B284" s="32" t="s">
        <v>291</v>
      </c>
      <c r="C284" s="10" t="s">
        <v>20</v>
      </c>
      <c r="D284" s="22">
        <v>1</v>
      </c>
      <c r="E284" s="33">
        <v>637.77</v>
      </c>
      <c r="F284" s="34">
        <f t="shared" si="26"/>
        <v>637.77</v>
      </c>
      <c r="G284" s="34"/>
    </row>
    <row r="285" spans="1:7" ht="36" x14ac:dyDescent="0.2">
      <c r="A285" s="8">
        <v>5.2</v>
      </c>
      <c r="B285" s="32" t="s">
        <v>292</v>
      </c>
      <c r="C285" s="10" t="s">
        <v>20</v>
      </c>
      <c r="D285" s="22">
        <v>1</v>
      </c>
      <c r="E285" s="33">
        <v>637.77</v>
      </c>
      <c r="F285" s="34">
        <f t="shared" si="26"/>
        <v>637.77</v>
      </c>
      <c r="G285" s="34"/>
    </row>
    <row r="286" spans="1:7" ht="36" x14ac:dyDescent="0.2">
      <c r="A286" s="8">
        <v>5.21</v>
      </c>
      <c r="B286" s="32" t="s">
        <v>293</v>
      </c>
      <c r="C286" s="10" t="s">
        <v>20</v>
      </c>
      <c r="D286" s="22">
        <v>1</v>
      </c>
      <c r="E286" s="33">
        <v>676.62</v>
      </c>
      <c r="F286" s="33">
        <f t="shared" si="26"/>
        <v>676.62</v>
      </c>
      <c r="G286" s="33"/>
    </row>
    <row r="287" spans="1:7" ht="36" x14ac:dyDescent="0.2">
      <c r="A287" s="8">
        <v>5.22</v>
      </c>
      <c r="B287" s="32" t="s">
        <v>294</v>
      </c>
      <c r="C287" s="10" t="s">
        <v>20</v>
      </c>
      <c r="D287" s="22">
        <v>1</v>
      </c>
      <c r="E287" s="33">
        <v>637.77</v>
      </c>
      <c r="F287" s="34">
        <f t="shared" si="26"/>
        <v>637.77</v>
      </c>
      <c r="G287" s="34"/>
    </row>
    <row r="288" spans="1:7" ht="36" x14ac:dyDescent="0.2">
      <c r="A288" s="21">
        <v>5.23</v>
      </c>
      <c r="B288" s="32" t="s">
        <v>295</v>
      </c>
      <c r="C288" s="10" t="s">
        <v>20</v>
      </c>
      <c r="D288" s="22">
        <v>1</v>
      </c>
      <c r="E288" s="33">
        <v>637.77</v>
      </c>
      <c r="F288" s="34">
        <f t="shared" si="26"/>
        <v>637.77</v>
      </c>
      <c r="G288" s="34"/>
    </row>
    <row r="289" spans="1:7" ht="36" x14ac:dyDescent="0.2">
      <c r="A289" s="8">
        <v>5.24</v>
      </c>
      <c r="B289" s="32" t="s">
        <v>296</v>
      </c>
      <c r="C289" s="10" t="s">
        <v>20</v>
      </c>
      <c r="D289" s="22">
        <v>1</v>
      </c>
      <c r="E289" s="33">
        <v>676.62</v>
      </c>
      <c r="F289" s="34">
        <f t="shared" si="26"/>
        <v>676.62</v>
      </c>
      <c r="G289" s="34"/>
    </row>
    <row r="290" spans="1:7" ht="36" x14ac:dyDescent="0.2">
      <c r="A290" s="21">
        <v>5.25</v>
      </c>
      <c r="B290" s="32" t="s">
        <v>297</v>
      </c>
      <c r="C290" s="10" t="s">
        <v>20</v>
      </c>
      <c r="D290" s="22">
        <v>1</v>
      </c>
      <c r="E290" s="33">
        <v>618.89</v>
      </c>
      <c r="F290" s="34">
        <f>PRODUCT(D290:E290)</f>
        <v>618.89</v>
      </c>
      <c r="G290" s="34"/>
    </row>
    <row r="291" spans="1:7" ht="36" x14ac:dyDescent="0.2">
      <c r="A291" s="8">
        <v>5.26</v>
      </c>
      <c r="B291" s="32" t="s">
        <v>298</v>
      </c>
      <c r="C291" s="10" t="s">
        <v>7</v>
      </c>
      <c r="D291" s="22">
        <v>1</v>
      </c>
      <c r="E291" s="33">
        <v>670.73</v>
      </c>
      <c r="F291" s="34">
        <f>D291*E291</f>
        <v>670.73</v>
      </c>
      <c r="G291" s="34"/>
    </row>
    <row r="292" spans="1:7" ht="60" x14ac:dyDescent="0.2">
      <c r="A292" s="21">
        <v>5.28</v>
      </c>
      <c r="B292" s="32" t="s">
        <v>604</v>
      </c>
      <c r="C292" s="10" t="s">
        <v>7</v>
      </c>
      <c r="D292" s="22">
        <v>5</v>
      </c>
      <c r="E292" s="33">
        <v>2712.98</v>
      </c>
      <c r="F292" s="34">
        <f t="shared" si="26"/>
        <v>13564.9</v>
      </c>
      <c r="G292" s="34"/>
    </row>
    <row r="293" spans="1:7" ht="72" x14ac:dyDescent="0.2">
      <c r="A293" s="35">
        <v>5.29</v>
      </c>
      <c r="B293" s="32" t="s">
        <v>299</v>
      </c>
      <c r="C293" s="10" t="s">
        <v>7</v>
      </c>
      <c r="D293" s="22">
        <v>7</v>
      </c>
      <c r="E293" s="33">
        <v>3894.92</v>
      </c>
      <c r="F293" s="34">
        <f>D293*E293</f>
        <v>27264.440000000002</v>
      </c>
      <c r="G293" s="34"/>
    </row>
    <row r="294" spans="1:7" ht="72" x14ac:dyDescent="0.2">
      <c r="A294" s="8">
        <v>5.3</v>
      </c>
      <c r="B294" s="32" t="s">
        <v>540</v>
      </c>
      <c r="C294" s="10" t="s">
        <v>7</v>
      </c>
      <c r="D294" s="22">
        <v>1</v>
      </c>
      <c r="E294" s="33">
        <v>3386.12</v>
      </c>
      <c r="F294" s="34">
        <f>D294*E294</f>
        <v>3386.12</v>
      </c>
      <c r="G294" s="34"/>
    </row>
    <row r="295" spans="1:7" ht="48" x14ac:dyDescent="0.2">
      <c r="A295" s="21">
        <v>5.31</v>
      </c>
      <c r="B295" s="32" t="s">
        <v>300</v>
      </c>
      <c r="C295" s="10" t="s">
        <v>7</v>
      </c>
      <c r="D295" s="22">
        <v>1</v>
      </c>
      <c r="E295" s="33">
        <v>1445.08</v>
      </c>
      <c r="F295" s="34">
        <f>D295*E295</f>
        <v>1445.08</v>
      </c>
      <c r="G295" s="34"/>
    </row>
    <row r="296" spans="1:7" ht="36" x14ac:dyDescent="0.2">
      <c r="A296" s="8">
        <v>5.32</v>
      </c>
      <c r="B296" s="32" t="s">
        <v>301</v>
      </c>
      <c r="C296" s="10" t="s">
        <v>7</v>
      </c>
      <c r="D296" s="22">
        <v>1</v>
      </c>
      <c r="E296" s="33">
        <v>7323.14</v>
      </c>
      <c r="F296" s="34">
        <f>D296*E296</f>
        <v>7323.14</v>
      </c>
      <c r="G296" s="34"/>
    </row>
    <row r="297" spans="1:7" ht="36" x14ac:dyDescent="0.2">
      <c r="A297" s="8">
        <v>5.33</v>
      </c>
      <c r="B297" s="32" t="s">
        <v>302</v>
      </c>
      <c r="C297" s="10" t="s">
        <v>7</v>
      </c>
      <c r="D297" s="22">
        <v>1</v>
      </c>
      <c r="E297" s="33">
        <v>670.73</v>
      </c>
      <c r="F297" s="33">
        <f t="shared" ref="F297" si="27">PRODUCT(D297:E297)</f>
        <v>670.73</v>
      </c>
      <c r="G297" s="33"/>
    </row>
    <row r="298" spans="1:7" ht="60" x14ac:dyDescent="0.2">
      <c r="A298" s="21">
        <v>5.34</v>
      </c>
      <c r="B298" s="32" t="s">
        <v>303</v>
      </c>
      <c r="C298" s="10" t="s">
        <v>7</v>
      </c>
      <c r="D298" s="22">
        <v>1</v>
      </c>
      <c r="E298" s="33">
        <v>4060.38</v>
      </c>
      <c r="F298" s="34">
        <f>PRODUCT(D298:E298)</f>
        <v>4060.38</v>
      </c>
      <c r="G298" s="34"/>
    </row>
    <row r="299" spans="1:7" ht="60" x14ac:dyDescent="0.2">
      <c r="A299" s="8">
        <v>5.35</v>
      </c>
      <c r="B299" s="32" t="s">
        <v>304</v>
      </c>
      <c r="C299" s="10" t="s">
        <v>7</v>
      </c>
      <c r="D299" s="22">
        <v>1</v>
      </c>
      <c r="E299" s="33">
        <v>5031.75</v>
      </c>
      <c r="F299" s="34">
        <f>PRODUCT(D299:E299)</f>
        <v>5031.75</v>
      </c>
      <c r="G299" s="34"/>
    </row>
    <row r="300" spans="1:7" ht="36" x14ac:dyDescent="0.2">
      <c r="A300" s="8">
        <v>5.36</v>
      </c>
      <c r="B300" s="32" t="s">
        <v>305</v>
      </c>
      <c r="C300" s="10" t="s">
        <v>7</v>
      </c>
      <c r="D300" s="22">
        <v>1</v>
      </c>
      <c r="E300" s="33">
        <v>2310.48</v>
      </c>
      <c r="F300" s="33">
        <f t="shared" ref="F300" si="28">D300*E300</f>
        <v>2310.48</v>
      </c>
      <c r="G300" s="33"/>
    </row>
    <row r="301" spans="1:7" ht="48" x14ac:dyDescent="0.2">
      <c r="A301" s="35">
        <v>5.37</v>
      </c>
      <c r="B301" s="32" t="s">
        <v>306</v>
      </c>
      <c r="C301" s="10" t="s">
        <v>7</v>
      </c>
      <c r="D301" s="22">
        <v>1</v>
      </c>
      <c r="E301" s="33">
        <v>1094.25</v>
      </c>
      <c r="F301" s="34">
        <f>D301*E301</f>
        <v>1094.25</v>
      </c>
      <c r="G301" s="34"/>
    </row>
    <row r="302" spans="1:7" ht="36" x14ac:dyDescent="0.2">
      <c r="A302" s="8">
        <v>5.38</v>
      </c>
      <c r="B302" s="32" t="s">
        <v>307</v>
      </c>
      <c r="C302" s="10" t="s">
        <v>7</v>
      </c>
      <c r="D302" s="22">
        <v>1</v>
      </c>
      <c r="E302" s="33">
        <v>371.37</v>
      </c>
      <c r="F302" s="34">
        <f>D302*E302</f>
        <v>371.37</v>
      </c>
      <c r="G302" s="34"/>
    </row>
    <row r="303" spans="1:7" ht="48" x14ac:dyDescent="0.2">
      <c r="A303" s="8">
        <v>5.39</v>
      </c>
      <c r="B303" s="32" t="s">
        <v>308</v>
      </c>
      <c r="C303" s="10" t="s">
        <v>7</v>
      </c>
      <c r="D303" s="22">
        <v>1</v>
      </c>
      <c r="E303" s="34">
        <v>371.37</v>
      </c>
      <c r="F303" s="34">
        <f>D303*E303</f>
        <v>371.37</v>
      </c>
      <c r="G303" s="34"/>
    </row>
    <row r="304" spans="1:7" ht="48" x14ac:dyDescent="0.2">
      <c r="A304" s="8">
        <v>5.4</v>
      </c>
      <c r="B304" s="32" t="s">
        <v>309</v>
      </c>
      <c r="C304" s="10" t="s">
        <v>7</v>
      </c>
      <c r="D304" s="22">
        <v>1</v>
      </c>
      <c r="E304" s="33">
        <v>2951.81</v>
      </c>
      <c r="F304" s="34">
        <f>D304*E304</f>
        <v>2951.81</v>
      </c>
      <c r="G304" s="34"/>
    </row>
    <row r="305" spans="1:7" ht="24" x14ac:dyDescent="0.2">
      <c r="A305" s="8">
        <v>5.41</v>
      </c>
      <c r="B305" s="32" t="s">
        <v>660</v>
      </c>
      <c r="C305" s="10" t="s">
        <v>7</v>
      </c>
      <c r="D305" s="22">
        <v>1</v>
      </c>
      <c r="E305" s="33">
        <v>2700.15</v>
      </c>
      <c r="F305" s="33">
        <f t="shared" ref="F305" si="29">D305*E305</f>
        <v>2700.15</v>
      </c>
      <c r="G305" s="33"/>
    </row>
    <row r="306" spans="1:7" ht="60" x14ac:dyDescent="0.2">
      <c r="A306" s="35">
        <v>5.42</v>
      </c>
      <c r="B306" s="32" t="s">
        <v>310</v>
      </c>
      <c r="C306" s="10" t="s">
        <v>7</v>
      </c>
      <c r="D306" s="22">
        <v>1</v>
      </c>
      <c r="E306" s="33">
        <v>2338.36</v>
      </c>
      <c r="F306" s="34">
        <f>PRODUCT(D306:E306)</f>
        <v>2338.36</v>
      </c>
      <c r="G306" s="34"/>
    </row>
    <row r="307" spans="1:7" ht="60" x14ac:dyDescent="0.2">
      <c r="A307" s="35">
        <v>5.43</v>
      </c>
      <c r="B307" s="32" t="s">
        <v>311</v>
      </c>
      <c r="C307" s="10" t="s">
        <v>7</v>
      </c>
      <c r="D307" s="22">
        <v>1</v>
      </c>
      <c r="E307" s="33">
        <v>3864.22</v>
      </c>
      <c r="F307" s="34">
        <f>PRODUCT(D307:E307)</f>
        <v>3864.22</v>
      </c>
      <c r="G307" s="34"/>
    </row>
    <row r="308" spans="1:7" ht="48" x14ac:dyDescent="0.2">
      <c r="A308" s="35">
        <v>5.44</v>
      </c>
      <c r="B308" s="32" t="s">
        <v>312</v>
      </c>
      <c r="C308" s="10" t="s">
        <v>7</v>
      </c>
      <c r="D308" s="22">
        <v>1</v>
      </c>
      <c r="E308" s="33">
        <v>2802.69</v>
      </c>
      <c r="F308" s="34">
        <f t="shared" ref="F308:F318" si="30">D308*E308</f>
        <v>2802.69</v>
      </c>
      <c r="G308" s="34"/>
    </row>
    <row r="309" spans="1:7" ht="24" x14ac:dyDescent="0.2">
      <c r="A309" s="8">
        <v>5.45</v>
      </c>
      <c r="B309" s="32" t="s">
        <v>313</v>
      </c>
      <c r="C309" s="10" t="s">
        <v>7</v>
      </c>
      <c r="D309" s="22">
        <v>1</v>
      </c>
      <c r="E309" s="33">
        <v>332.06</v>
      </c>
      <c r="F309" s="33">
        <f t="shared" si="30"/>
        <v>332.06</v>
      </c>
      <c r="G309" s="33"/>
    </row>
    <row r="310" spans="1:7" ht="24" x14ac:dyDescent="0.2">
      <c r="A310" s="36">
        <v>5.46</v>
      </c>
      <c r="B310" s="32" t="s">
        <v>314</v>
      </c>
      <c r="C310" s="10" t="s">
        <v>7</v>
      </c>
      <c r="D310" s="22">
        <v>1</v>
      </c>
      <c r="E310" s="33">
        <v>445.23</v>
      </c>
      <c r="F310" s="34">
        <f>D310*E310</f>
        <v>445.23</v>
      </c>
      <c r="G310" s="34"/>
    </row>
    <row r="311" spans="1:7" ht="36" x14ac:dyDescent="0.2">
      <c r="A311" s="35">
        <v>5.47</v>
      </c>
      <c r="B311" s="32" t="s">
        <v>315</v>
      </c>
      <c r="C311" s="10" t="s">
        <v>7</v>
      </c>
      <c r="D311" s="22">
        <v>1</v>
      </c>
      <c r="E311" s="33">
        <v>7422.9</v>
      </c>
      <c r="F311" s="34">
        <f>D311*E311</f>
        <v>7422.9</v>
      </c>
      <c r="G311" s="34"/>
    </row>
    <row r="312" spans="1:7" ht="36" x14ac:dyDescent="0.2">
      <c r="A312" s="8">
        <v>5.48</v>
      </c>
      <c r="B312" s="32" t="s">
        <v>316</v>
      </c>
      <c r="C312" s="10" t="s">
        <v>7</v>
      </c>
      <c r="D312" s="22">
        <v>1</v>
      </c>
      <c r="E312" s="33">
        <v>6829.07</v>
      </c>
      <c r="F312" s="33">
        <f t="shared" ref="F312:F313" si="31">D312*E312</f>
        <v>6829.07</v>
      </c>
      <c r="G312" s="33"/>
    </row>
    <row r="313" spans="1:7" ht="36" x14ac:dyDescent="0.2">
      <c r="A313" s="8">
        <v>5.49</v>
      </c>
      <c r="B313" s="32" t="s">
        <v>317</v>
      </c>
      <c r="C313" s="10" t="s">
        <v>7</v>
      </c>
      <c r="D313" s="22">
        <v>1</v>
      </c>
      <c r="E313" s="33">
        <v>3970.23</v>
      </c>
      <c r="F313" s="33">
        <f t="shared" si="31"/>
        <v>3970.23</v>
      </c>
      <c r="G313" s="33"/>
    </row>
    <row r="314" spans="1:7" ht="36" x14ac:dyDescent="0.2">
      <c r="A314" s="35">
        <v>5.5</v>
      </c>
      <c r="B314" s="32" t="s">
        <v>318</v>
      </c>
      <c r="C314" s="10" t="s">
        <v>13</v>
      </c>
      <c r="D314" s="22">
        <v>1</v>
      </c>
      <c r="E314" s="33">
        <v>224.24</v>
      </c>
      <c r="F314" s="34">
        <f t="shared" si="30"/>
        <v>224.24</v>
      </c>
      <c r="G314" s="34"/>
    </row>
    <row r="315" spans="1:7" ht="36" x14ac:dyDescent="0.2">
      <c r="A315" s="8">
        <v>5.51</v>
      </c>
      <c r="B315" s="32" t="s">
        <v>319</v>
      </c>
      <c r="C315" s="10" t="s">
        <v>7</v>
      </c>
      <c r="D315" s="22">
        <v>1</v>
      </c>
      <c r="E315" s="33">
        <v>491.09</v>
      </c>
      <c r="F315" s="33">
        <f t="shared" si="30"/>
        <v>491.09</v>
      </c>
      <c r="G315" s="33"/>
    </row>
    <row r="316" spans="1:7" ht="36" x14ac:dyDescent="0.2">
      <c r="A316" s="8">
        <v>5.52</v>
      </c>
      <c r="B316" s="32" t="s">
        <v>320</v>
      </c>
      <c r="C316" s="10" t="s">
        <v>7</v>
      </c>
      <c r="D316" s="22">
        <v>1</v>
      </c>
      <c r="E316" s="33">
        <v>1001.73</v>
      </c>
      <c r="F316" s="33">
        <f t="shared" si="30"/>
        <v>1001.73</v>
      </c>
      <c r="G316" s="33"/>
    </row>
    <row r="317" spans="1:7" ht="36" x14ac:dyDescent="0.2">
      <c r="A317" s="35">
        <v>5.53</v>
      </c>
      <c r="B317" s="32" t="s">
        <v>321</v>
      </c>
      <c r="C317" s="10" t="s">
        <v>7</v>
      </c>
      <c r="D317" s="22">
        <v>1</v>
      </c>
      <c r="E317" s="33">
        <v>1364.97</v>
      </c>
      <c r="F317" s="34">
        <f>D317*E317</f>
        <v>1364.97</v>
      </c>
      <c r="G317" s="34"/>
    </row>
    <row r="318" spans="1:7" ht="36" x14ac:dyDescent="0.2">
      <c r="A318" s="35">
        <v>5.54</v>
      </c>
      <c r="B318" s="32" t="s">
        <v>322</v>
      </c>
      <c r="C318" s="10" t="s">
        <v>7</v>
      </c>
      <c r="D318" s="22">
        <v>1</v>
      </c>
      <c r="E318" s="33">
        <v>774.76</v>
      </c>
      <c r="F318" s="34">
        <f t="shared" si="30"/>
        <v>774.76</v>
      </c>
      <c r="G318" s="34"/>
    </row>
    <row r="319" spans="1:7" ht="36" x14ac:dyDescent="0.2">
      <c r="A319" s="8">
        <v>5.55</v>
      </c>
      <c r="B319" s="47" t="s">
        <v>323</v>
      </c>
      <c r="C319" s="10" t="s">
        <v>21</v>
      </c>
      <c r="D319" s="22">
        <v>1</v>
      </c>
      <c r="E319" s="9">
        <v>6490.29</v>
      </c>
      <c r="F319" s="52">
        <f>D319*E319</f>
        <v>6490.29</v>
      </c>
      <c r="G319" s="52"/>
    </row>
    <row r="320" spans="1:7" ht="48" x14ac:dyDescent="0.2">
      <c r="A320" s="8">
        <v>5.56</v>
      </c>
      <c r="B320" s="32" t="s">
        <v>324</v>
      </c>
      <c r="C320" s="10" t="s">
        <v>7</v>
      </c>
      <c r="D320" s="22">
        <v>1</v>
      </c>
      <c r="E320" s="33">
        <v>1788.41</v>
      </c>
      <c r="F320" s="33">
        <f t="shared" ref="F320:F321" si="32">D320*E320</f>
        <v>1788.41</v>
      </c>
      <c r="G320" s="33"/>
    </row>
    <row r="321" spans="1:7" ht="36" x14ac:dyDescent="0.2">
      <c r="A321" s="8">
        <v>5.57</v>
      </c>
      <c r="B321" s="32" t="s">
        <v>325</v>
      </c>
      <c r="C321" s="10" t="s">
        <v>39</v>
      </c>
      <c r="D321" s="22">
        <v>1</v>
      </c>
      <c r="E321" s="33">
        <v>2776.14</v>
      </c>
      <c r="F321" s="33">
        <f t="shared" si="32"/>
        <v>2776.14</v>
      </c>
      <c r="G321" s="33"/>
    </row>
    <row r="322" spans="1:7" ht="36" x14ac:dyDescent="0.2">
      <c r="A322" s="8">
        <v>5.58</v>
      </c>
      <c r="B322" s="32" t="s">
        <v>326</v>
      </c>
      <c r="C322" s="10" t="s">
        <v>7</v>
      </c>
      <c r="D322" s="22">
        <v>1</v>
      </c>
      <c r="E322" s="33">
        <v>1304.3</v>
      </c>
      <c r="F322" s="33">
        <f t="shared" ref="F322:F324" si="33">D322*E322</f>
        <v>1304.3</v>
      </c>
      <c r="G322" s="33"/>
    </row>
    <row r="323" spans="1:7" ht="36" x14ac:dyDescent="0.2">
      <c r="A323" s="8">
        <v>5.59</v>
      </c>
      <c r="B323" s="32" t="s">
        <v>327</v>
      </c>
      <c r="C323" s="10" t="s">
        <v>39</v>
      </c>
      <c r="D323" s="22">
        <v>1</v>
      </c>
      <c r="E323" s="33">
        <v>1977.36</v>
      </c>
      <c r="F323" s="33">
        <f t="shared" si="33"/>
        <v>1977.36</v>
      </c>
      <c r="G323" s="33"/>
    </row>
    <row r="324" spans="1:7" ht="48" x14ac:dyDescent="0.2">
      <c r="A324" s="8">
        <v>5.6</v>
      </c>
      <c r="B324" s="32" t="s">
        <v>533</v>
      </c>
      <c r="C324" s="10" t="s">
        <v>7</v>
      </c>
      <c r="D324" s="22">
        <v>1</v>
      </c>
      <c r="E324" s="33">
        <v>2027.21</v>
      </c>
      <c r="F324" s="33">
        <f t="shared" si="33"/>
        <v>2027.21</v>
      </c>
      <c r="G324" s="33"/>
    </row>
    <row r="325" spans="1:7" ht="48" x14ac:dyDescent="0.2">
      <c r="A325" s="8">
        <v>5.61</v>
      </c>
      <c r="B325" s="32" t="s">
        <v>556</v>
      </c>
      <c r="C325" s="10" t="s">
        <v>7</v>
      </c>
      <c r="D325" s="22">
        <v>1</v>
      </c>
      <c r="E325" s="33">
        <v>2027.21</v>
      </c>
      <c r="F325" s="33">
        <f t="shared" ref="F325:F327" si="34">D325*E325</f>
        <v>2027.21</v>
      </c>
      <c r="G325" s="33"/>
    </row>
    <row r="326" spans="1:7" ht="48" x14ac:dyDescent="0.2">
      <c r="A326" s="21">
        <v>5.62</v>
      </c>
      <c r="B326" s="32" t="s">
        <v>557</v>
      </c>
      <c r="C326" s="10" t="s">
        <v>13</v>
      </c>
      <c r="D326" s="22">
        <v>1</v>
      </c>
      <c r="E326" s="33">
        <v>190.71</v>
      </c>
      <c r="F326" s="34">
        <f t="shared" si="34"/>
        <v>190.71</v>
      </c>
      <c r="G326" s="34"/>
    </row>
    <row r="327" spans="1:7" ht="36" x14ac:dyDescent="0.2">
      <c r="A327" s="21">
        <v>5.63</v>
      </c>
      <c r="B327" s="32" t="s">
        <v>590</v>
      </c>
      <c r="C327" s="10" t="s">
        <v>13</v>
      </c>
      <c r="D327" s="22">
        <v>1</v>
      </c>
      <c r="E327" s="33">
        <v>179.45</v>
      </c>
      <c r="F327" s="34">
        <f t="shared" si="34"/>
        <v>179.45</v>
      </c>
      <c r="G327" s="34"/>
    </row>
    <row r="328" spans="1:7" ht="36" x14ac:dyDescent="0.2">
      <c r="A328" s="8">
        <v>5.64</v>
      </c>
      <c r="B328" s="32" t="s">
        <v>591</v>
      </c>
      <c r="C328" s="10" t="s">
        <v>20</v>
      </c>
      <c r="D328" s="22">
        <v>1</v>
      </c>
      <c r="E328" s="33">
        <v>676.62</v>
      </c>
      <c r="F328" s="33">
        <f t="shared" ref="F328" si="35">PRODUCT(D328:E328)</f>
        <v>676.62</v>
      </c>
      <c r="G328" s="33"/>
    </row>
    <row r="329" spans="1:7" ht="25.5" x14ac:dyDescent="0.2">
      <c r="A329" s="8">
        <v>5.65</v>
      </c>
      <c r="B329" s="92" t="s">
        <v>592</v>
      </c>
      <c r="C329" s="10" t="s">
        <v>13</v>
      </c>
      <c r="D329" s="22"/>
      <c r="E329" s="242"/>
      <c r="F329" s="242"/>
      <c r="G329" s="95"/>
    </row>
    <row r="330" spans="1:7" ht="38.25" x14ac:dyDescent="0.2">
      <c r="A330" s="8">
        <v>5.66</v>
      </c>
      <c r="B330" s="99" t="s">
        <v>596</v>
      </c>
      <c r="C330" s="10" t="s">
        <v>7</v>
      </c>
      <c r="D330" s="22"/>
      <c r="E330" s="242"/>
      <c r="F330" s="242"/>
      <c r="G330" s="95"/>
    </row>
    <row r="331" spans="1:7" ht="24" x14ac:dyDescent="0.2">
      <c r="A331" s="21">
        <v>5.67</v>
      </c>
      <c r="B331" s="32" t="s">
        <v>636</v>
      </c>
      <c r="C331" s="10" t="s">
        <v>7</v>
      </c>
      <c r="D331" s="22">
        <v>5</v>
      </c>
      <c r="E331" s="33">
        <v>2712.98</v>
      </c>
      <c r="F331" s="34">
        <f t="shared" ref="F331" si="36">PRODUCT(D331:E331)</f>
        <v>13564.9</v>
      </c>
      <c r="G331" s="34"/>
    </row>
    <row r="332" spans="1:7" ht="24" x14ac:dyDescent="0.2">
      <c r="A332" s="21">
        <v>5.68</v>
      </c>
      <c r="B332" s="32" t="s">
        <v>668</v>
      </c>
      <c r="C332" s="10" t="s">
        <v>7</v>
      </c>
      <c r="D332" s="22">
        <v>5</v>
      </c>
      <c r="E332" s="33">
        <v>2712.98</v>
      </c>
      <c r="F332" s="34">
        <f t="shared" ref="F332" si="37">PRODUCT(D332:E332)</f>
        <v>13564.9</v>
      </c>
      <c r="G332" s="34"/>
    </row>
    <row r="333" spans="1:7" ht="24" x14ac:dyDescent="0.2">
      <c r="A333" s="21">
        <v>5.69</v>
      </c>
      <c r="B333" s="32" t="s">
        <v>669</v>
      </c>
      <c r="C333" s="10" t="s">
        <v>7</v>
      </c>
      <c r="D333" s="22">
        <v>5</v>
      </c>
      <c r="E333" s="33">
        <v>2712.98</v>
      </c>
      <c r="F333" s="34">
        <f t="shared" ref="F333" si="38">PRODUCT(D333:E333)</f>
        <v>13564.9</v>
      </c>
      <c r="G333" s="34"/>
    </row>
    <row r="334" spans="1:7" ht="36" x14ac:dyDescent="0.2">
      <c r="A334" s="8">
        <v>5.7</v>
      </c>
      <c r="B334" s="32" t="s">
        <v>678</v>
      </c>
      <c r="C334" s="10" t="s">
        <v>20</v>
      </c>
      <c r="D334" s="22">
        <v>1</v>
      </c>
      <c r="E334" s="33">
        <v>658.38</v>
      </c>
      <c r="F334" s="33">
        <f t="shared" ref="F334" si="39">D334*E334</f>
        <v>658.38</v>
      </c>
      <c r="G334" s="33"/>
    </row>
    <row r="335" spans="1:7" ht="36" x14ac:dyDescent="0.2">
      <c r="A335" s="8">
        <v>5.71</v>
      </c>
      <c r="B335" s="32" t="s">
        <v>679</v>
      </c>
      <c r="C335" s="10" t="s">
        <v>20</v>
      </c>
      <c r="D335" s="22">
        <v>1</v>
      </c>
      <c r="E335" s="33">
        <v>637.77</v>
      </c>
      <c r="F335" s="34">
        <f t="shared" ref="F335" si="40">PRODUCT(D335:E335)</f>
        <v>637.77</v>
      </c>
      <c r="G335" s="34"/>
    </row>
    <row r="336" spans="1:7" ht="36" x14ac:dyDescent="0.2">
      <c r="A336" s="21">
        <v>5.72</v>
      </c>
      <c r="B336" s="32" t="s">
        <v>716</v>
      </c>
      <c r="C336" s="10" t="s">
        <v>7</v>
      </c>
      <c r="D336" s="22">
        <v>2</v>
      </c>
      <c r="E336" s="33">
        <v>190.71</v>
      </c>
      <c r="F336" s="34">
        <f t="shared" ref="F336" si="41">D336*E336</f>
        <v>381.42</v>
      </c>
      <c r="G336" s="34"/>
    </row>
    <row r="337" spans="1:7" s="23" customFormat="1" x14ac:dyDescent="0.2">
      <c r="A337" s="37"/>
      <c r="B337" s="241" t="s">
        <v>22</v>
      </c>
      <c r="C337" s="241"/>
      <c r="D337" s="39"/>
      <c r="E337" s="40"/>
      <c r="F337" s="41">
        <f>SUM(F266:F324)</f>
        <v>134805.14999999997</v>
      </c>
      <c r="G337" s="41"/>
    </row>
    <row r="338" spans="1:7" s="23" customFormat="1" x14ac:dyDescent="0.2">
      <c r="A338" s="37"/>
      <c r="B338" s="27"/>
      <c r="C338" s="27"/>
      <c r="D338" s="39"/>
      <c r="E338" s="40"/>
      <c r="F338" s="41"/>
      <c r="G338" s="41"/>
    </row>
    <row r="339" spans="1:7" s="23" customFormat="1" x14ac:dyDescent="0.2">
      <c r="A339" s="43">
        <v>6</v>
      </c>
      <c r="B339" s="239" t="s">
        <v>23</v>
      </c>
      <c r="C339" s="239"/>
      <c r="D339" s="43"/>
      <c r="E339" s="51"/>
      <c r="F339" s="41"/>
      <c r="G339" s="41"/>
    </row>
    <row r="340" spans="1:7" ht="120" x14ac:dyDescent="0.2">
      <c r="A340" s="10">
        <v>6.01</v>
      </c>
      <c r="B340" s="32" t="s">
        <v>328</v>
      </c>
      <c r="C340" s="53" t="s">
        <v>7</v>
      </c>
      <c r="D340" s="54">
        <v>1</v>
      </c>
      <c r="E340" s="33">
        <v>26392.32</v>
      </c>
      <c r="F340" s="34">
        <f>D340*E340</f>
        <v>26392.32</v>
      </c>
      <c r="G340" s="34"/>
    </row>
    <row r="341" spans="1:7" ht="48" x14ac:dyDescent="0.2">
      <c r="A341" s="10">
        <v>6.02</v>
      </c>
      <c r="B341" s="32" t="s">
        <v>329</v>
      </c>
      <c r="C341" s="53" t="s">
        <v>7</v>
      </c>
      <c r="D341" s="54">
        <v>1</v>
      </c>
      <c r="E341" s="33">
        <v>8393.68</v>
      </c>
      <c r="F341" s="34">
        <f>D341*E341</f>
        <v>8393.68</v>
      </c>
      <c r="G341" s="34"/>
    </row>
    <row r="342" spans="1:7" ht="108" x14ac:dyDescent="0.2">
      <c r="A342" s="73">
        <v>6.03</v>
      </c>
      <c r="B342" s="32" t="s">
        <v>330</v>
      </c>
      <c r="C342" s="10" t="s">
        <v>7</v>
      </c>
      <c r="D342" s="22">
        <v>1</v>
      </c>
      <c r="E342" s="33">
        <v>118929.16</v>
      </c>
      <c r="F342" s="33">
        <f>PRODUCT(D342:E342)</f>
        <v>118929.16</v>
      </c>
      <c r="G342" s="33"/>
    </row>
    <row r="343" spans="1:7" ht="144" x14ac:dyDescent="0.2">
      <c r="A343" s="10">
        <v>6.04</v>
      </c>
      <c r="B343" s="32" t="s">
        <v>331</v>
      </c>
      <c r="C343" s="55" t="s">
        <v>7</v>
      </c>
      <c r="D343" s="22">
        <v>1</v>
      </c>
      <c r="E343" s="33">
        <v>133041.93</v>
      </c>
      <c r="F343" s="34">
        <f>PRODUCT(D343:E343)</f>
        <v>133041.93</v>
      </c>
      <c r="G343" s="34"/>
    </row>
    <row r="344" spans="1:7" ht="24" x14ac:dyDescent="0.2">
      <c r="A344" s="10">
        <v>6.05</v>
      </c>
      <c r="B344" s="32" t="s">
        <v>332</v>
      </c>
      <c r="C344" s="53" t="s">
        <v>7</v>
      </c>
      <c r="D344" s="54">
        <v>1</v>
      </c>
      <c r="E344" s="33">
        <v>5137.45</v>
      </c>
      <c r="F344" s="34">
        <f>D344*E344</f>
        <v>5137.45</v>
      </c>
      <c r="G344" s="34"/>
    </row>
    <row r="345" spans="1:7" ht="36" x14ac:dyDescent="0.2">
      <c r="A345" s="10">
        <v>6.06</v>
      </c>
      <c r="B345" s="32" t="s">
        <v>333</v>
      </c>
      <c r="C345" s="53" t="s">
        <v>7</v>
      </c>
      <c r="D345" s="54">
        <v>1</v>
      </c>
      <c r="E345" s="33">
        <v>4221.3999999999996</v>
      </c>
      <c r="F345" s="34">
        <f>D345*E345</f>
        <v>4221.3999999999996</v>
      </c>
      <c r="G345" s="34"/>
    </row>
    <row r="346" spans="1:7" ht="60" x14ac:dyDescent="0.2">
      <c r="A346" s="10">
        <v>6.07</v>
      </c>
      <c r="B346" s="32" t="s">
        <v>334</v>
      </c>
      <c r="C346" s="10" t="s">
        <v>21</v>
      </c>
      <c r="D346" s="54">
        <v>1</v>
      </c>
      <c r="E346" s="9">
        <v>5662.56</v>
      </c>
      <c r="F346" s="52">
        <f>D346*E346</f>
        <v>5662.56</v>
      </c>
      <c r="G346" s="52"/>
    </row>
    <row r="347" spans="1:7" ht="84" x14ac:dyDescent="0.2">
      <c r="A347" s="10">
        <v>6.08</v>
      </c>
      <c r="B347" s="32" t="s">
        <v>335</v>
      </c>
      <c r="C347" s="53" t="s">
        <v>7</v>
      </c>
      <c r="D347" s="54">
        <v>1</v>
      </c>
      <c r="E347" s="33">
        <v>27953.14</v>
      </c>
      <c r="F347" s="34">
        <f>D347*E347</f>
        <v>27953.14</v>
      </c>
      <c r="G347" s="34"/>
    </row>
    <row r="348" spans="1:7" ht="84" x14ac:dyDescent="0.2">
      <c r="A348" s="10">
        <v>6.09</v>
      </c>
      <c r="B348" s="32" t="s">
        <v>336</v>
      </c>
      <c r="C348" s="53" t="s">
        <v>7</v>
      </c>
      <c r="D348" s="54">
        <v>1</v>
      </c>
      <c r="E348" s="33">
        <v>5335.17</v>
      </c>
      <c r="F348" s="34">
        <f>D348*E348</f>
        <v>5335.17</v>
      </c>
      <c r="G348" s="34"/>
    </row>
    <row r="349" spans="1:7" ht="60" x14ac:dyDescent="0.2">
      <c r="A349" s="73">
        <v>6.1</v>
      </c>
      <c r="B349" s="32" t="s">
        <v>337</v>
      </c>
      <c r="C349" s="26" t="s">
        <v>13</v>
      </c>
      <c r="D349" s="22">
        <v>1</v>
      </c>
      <c r="E349" s="33">
        <v>153.31</v>
      </c>
      <c r="F349" s="34">
        <f>PRODUCT(D349:E349)</f>
        <v>153.31</v>
      </c>
      <c r="G349" s="34"/>
    </row>
    <row r="350" spans="1:7" ht="72" x14ac:dyDescent="0.2">
      <c r="A350" s="73">
        <v>6.11</v>
      </c>
      <c r="B350" s="32" t="s">
        <v>338</v>
      </c>
      <c r="C350" s="26" t="s">
        <v>13</v>
      </c>
      <c r="D350" s="22">
        <v>1</v>
      </c>
      <c r="E350" s="33">
        <v>1162.55</v>
      </c>
      <c r="F350" s="34">
        <f>PRODUCT(D350:E350)</f>
        <v>1162.55</v>
      </c>
      <c r="G350" s="34"/>
    </row>
    <row r="351" spans="1:7" ht="48" x14ac:dyDescent="0.2">
      <c r="A351" s="10">
        <v>6.12</v>
      </c>
      <c r="B351" s="32" t="s">
        <v>339</v>
      </c>
      <c r="C351" s="26" t="s">
        <v>13</v>
      </c>
      <c r="D351" s="22">
        <v>1</v>
      </c>
      <c r="E351" s="33">
        <v>545.11</v>
      </c>
      <c r="F351" s="34">
        <f>PRODUCT(D351:E351)</f>
        <v>545.11</v>
      </c>
      <c r="G351" s="34"/>
    </row>
    <row r="352" spans="1:7" ht="60" x14ac:dyDescent="0.2">
      <c r="A352" s="10">
        <v>6.13</v>
      </c>
      <c r="B352" s="32" t="s">
        <v>340</v>
      </c>
      <c r="C352" s="26" t="s">
        <v>13</v>
      </c>
      <c r="D352" s="22">
        <v>1</v>
      </c>
      <c r="E352" s="33">
        <v>1137.26</v>
      </c>
      <c r="F352" s="34">
        <f>PRODUCT(D352:E352)</f>
        <v>1137.26</v>
      </c>
      <c r="G352" s="34"/>
    </row>
    <row r="353" spans="1:7" ht="24" x14ac:dyDescent="0.2">
      <c r="A353" s="73">
        <v>6.14</v>
      </c>
      <c r="B353" s="32" t="s">
        <v>341</v>
      </c>
      <c r="C353" s="10" t="s">
        <v>7</v>
      </c>
      <c r="D353" s="22">
        <v>1</v>
      </c>
      <c r="E353" s="33">
        <v>5443.35</v>
      </c>
      <c r="F353" s="33">
        <f t="shared" ref="F353" si="42">PRODUCT(D353:E353)</f>
        <v>5443.35</v>
      </c>
      <c r="G353" s="33"/>
    </row>
    <row r="354" spans="1:7" ht="36" x14ac:dyDescent="0.2">
      <c r="A354" s="10">
        <v>6.15</v>
      </c>
      <c r="B354" s="32" t="s">
        <v>342</v>
      </c>
      <c r="C354" s="26" t="s">
        <v>7</v>
      </c>
      <c r="D354" s="22">
        <v>1</v>
      </c>
      <c r="E354" s="33">
        <v>5443.35</v>
      </c>
      <c r="F354" s="34">
        <f>PRODUCT(D354:E354)</f>
        <v>5443.35</v>
      </c>
      <c r="G354" s="34"/>
    </row>
    <row r="355" spans="1:7" ht="36" x14ac:dyDescent="0.2">
      <c r="A355" s="10">
        <v>6.16</v>
      </c>
      <c r="B355" s="32" t="s">
        <v>343</v>
      </c>
      <c r="C355" s="26" t="s">
        <v>7</v>
      </c>
      <c r="D355" s="22">
        <v>1</v>
      </c>
      <c r="E355" s="33">
        <v>464.59</v>
      </c>
      <c r="F355" s="34">
        <f t="shared" ref="F355:F371" si="43">PRODUCT(D355:E355)</f>
        <v>464.59</v>
      </c>
      <c r="G355" s="34"/>
    </row>
    <row r="356" spans="1:7" ht="36" x14ac:dyDescent="0.2">
      <c r="A356" s="73">
        <v>6.17</v>
      </c>
      <c r="B356" s="32" t="s">
        <v>344</v>
      </c>
      <c r="C356" s="10" t="s">
        <v>7</v>
      </c>
      <c r="D356" s="22">
        <v>1</v>
      </c>
      <c r="E356" s="33">
        <v>464.59</v>
      </c>
      <c r="F356" s="33">
        <f t="shared" si="43"/>
        <v>464.59</v>
      </c>
      <c r="G356" s="33"/>
    </row>
    <row r="357" spans="1:7" ht="36" x14ac:dyDescent="0.2">
      <c r="A357" s="10">
        <v>6.18</v>
      </c>
      <c r="B357" s="32" t="s">
        <v>647</v>
      </c>
      <c r="C357" s="26" t="s">
        <v>7</v>
      </c>
      <c r="D357" s="22">
        <v>1</v>
      </c>
      <c r="E357" s="33">
        <v>193.68</v>
      </c>
      <c r="F357" s="34">
        <f t="shared" si="43"/>
        <v>193.68</v>
      </c>
      <c r="G357" s="34"/>
    </row>
    <row r="358" spans="1:7" ht="36" x14ac:dyDescent="0.2">
      <c r="A358" s="73">
        <v>6.19</v>
      </c>
      <c r="B358" s="32" t="s">
        <v>345</v>
      </c>
      <c r="C358" s="10" t="s">
        <v>7</v>
      </c>
      <c r="D358" s="22">
        <v>1</v>
      </c>
      <c r="E358" s="33">
        <v>7107.54</v>
      </c>
      <c r="F358" s="33">
        <f t="shared" ref="F358:F361" si="44">PRODUCT(D358:E358)</f>
        <v>7107.54</v>
      </c>
      <c r="G358" s="33"/>
    </row>
    <row r="359" spans="1:7" ht="48" x14ac:dyDescent="0.2">
      <c r="A359" s="73">
        <v>6.2</v>
      </c>
      <c r="B359" s="32" t="s">
        <v>346</v>
      </c>
      <c r="C359" s="10" t="s">
        <v>7</v>
      </c>
      <c r="D359" s="22">
        <v>1</v>
      </c>
      <c r="E359" s="33">
        <v>10647.84</v>
      </c>
      <c r="F359" s="33">
        <f t="shared" si="44"/>
        <v>10647.84</v>
      </c>
      <c r="G359" s="33"/>
    </row>
    <row r="360" spans="1:7" ht="36" x14ac:dyDescent="0.2">
      <c r="A360" s="73">
        <v>6.21</v>
      </c>
      <c r="B360" s="32" t="s">
        <v>347</v>
      </c>
      <c r="C360" s="10" t="s">
        <v>13</v>
      </c>
      <c r="D360" s="22">
        <v>1</v>
      </c>
      <c r="E360" s="33">
        <v>156.32</v>
      </c>
      <c r="F360" s="33">
        <f t="shared" si="44"/>
        <v>156.32</v>
      </c>
      <c r="G360" s="33"/>
    </row>
    <row r="361" spans="1:7" ht="48" x14ac:dyDescent="0.2">
      <c r="A361" s="73">
        <v>6.22</v>
      </c>
      <c r="B361" s="32" t="s">
        <v>761</v>
      </c>
      <c r="C361" s="10" t="s">
        <v>7</v>
      </c>
      <c r="D361" s="22">
        <v>1</v>
      </c>
      <c r="E361" s="33">
        <v>3243.1</v>
      </c>
      <c r="F361" s="33">
        <f t="shared" si="44"/>
        <v>3243.1</v>
      </c>
      <c r="G361" s="33"/>
    </row>
    <row r="362" spans="1:7" ht="60" x14ac:dyDescent="0.2">
      <c r="A362" s="10">
        <v>6.23</v>
      </c>
      <c r="B362" s="32" t="s">
        <v>763</v>
      </c>
      <c r="C362" s="26" t="s">
        <v>20</v>
      </c>
      <c r="D362" s="22">
        <v>1</v>
      </c>
      <c r="E362" s="33">
        <v>530.19000000000005</v>
      </c>
      <c r="F362" s="34">
        <f>PRODUCT(D362:E362)</f>
        <v>530.19000000000005</v>
      </c>
      <c r="G362" s="34"/>
    </row>
    <row r="363" spans="1:7" ht="48" x14ac:dyDescent="0.2">
      <c r="A363" s="10">
        <v>6.24</v>
      </c>
      <c r="B363" s="32" t="s">
        <v>648</v>
      </c>
      <c r="C363" s="26" t="s">
        <v>20</v>
      </c>
      <c r="D363" s="22">
        <v>1</v>
      </c>
      <c r="E363" s="33">
        <v>530.19000000000005</v>
      </c>
      <c r="F363" s="34">
        <f>PRODUCT(D363:E363)</f>
        <v>530.19000000000005</v>
      </c>
      <c r="G363" s="34"/>
    </row>
    <row r="364" spans="1:7" ht="48" x14ac:dyDescent="0.2">
      <c r="A364" s="10">
        <v>6.25</v>
      </c>
      <c r="B364" s="32" t="s">
        <v>348</v>
      </c>
      <c r="C364" s="26" t="s">
        <v>20</v>
      </c>
      <c r="D364" s="22">
        <v>1</v>
      </c>
      <c r="E364" s="33">
        <v>530.19000000000005</v>
      </c>
      <c r="F364" s="34">
        <f>PRODUCT(D364:E364)</f>
        <v>530.19000000000005</v>
      </c>
      <c r="G364" s="34"/>
    </row>
    <row r="365" spans="1:7" ht="60" x14ac:dyDescent="0.2">
      <c r="A365" s="73">
        <v>6.26</v>
      </c>
      <c r="B365" s="32" t="s">
        <v>349</v>
      </c>
      <c r="C365" s="26" t="s">
        <v>20</v>
      </c>
      <c r="D365" s="22">
        <v>1</v>
      </c>
      <c r="E365" s="33">
        <v>747.41</v>
      </c>
      <c r="F365" s="34">
        <f>PRODUCT(D365:E365)</f>
        <v>747.41</v>
      </c>
      <c r="G365" s="34"/>
    </row>
    <row r="366" spans="1:7" ht="48" x14ac:dyDescent="0.2">
      <c r="A366" s="73">
        <v>6.27</v>
      </c>
      <c r="B366" s="32" t="s">
        <v>350</v>
      </c>
      <c r="C366" s="10" t="s">
        <v>20</v>
      </c>
      <c r="D366" s="22">
        <v>1</v>
      </c>
      <c r="E366" s="33">
        <v>551.92999999999995</v>
      </c>
      <c r="F366" s="33">
        <f>PRODUCT(D366:E366)</f>
        <v>551.92999999999995</v>
      </c>
      <c r="G366" s="33"/>
    </row>
    <row r="367" spans="1:7" ht="48" x14ac:dyDescent="0.2">
      <c r="A367" s="73">
        <v>6.28</v>
      </c>
      <c r="B367" s="32" t="s">
        <v>351</v>
      </c>
      <c r="C367" s="26" t="s">
        <v>20</v>
      </c>
      <c r="D367" s="22">
        <v>1</v>
      </c>
      <c r="E367" s="33">
        <v>549.92999999999995</v>
      </c>
      <c r="F367" s="34">
        <f t="shared" si="43"/>
        <v>549.92999999999995</v>
      </c>
      <c r="G367" s="34"/>
    </row>
    <row r="368" spans="1:7" ht="36" x14ac:dyDescent="0.2">
      <c r="A368" s="73">
        <v>6.29</v>
      </c>
      <c r="B368" s="32" t="s">
        <v>352</v>
      </c>
      <c r="C368" s="10" t="s">
        <v>20</v>
      </c>
      <c r="D368" s="22">
        <v>1</v>
      </c>
      <c r="E368" s="33">
        <v>483.89</v>
      </c>
      <c r="F368" s="33">
        <f>PRODUCT(D368:E368)</f>
        <v>483.89</v>
      </c>
      <c r="G368" s="33"/>
    </row>
    <row r="369" spans="1:7" ht="48" x14ac:dyDescent="0.2">
      <c r="A369" s="73">
        <v>6.3</v>
      </c>
      <c r="B369" s="32" t="s">
        <v>353</v>
      </c>
      <c r="C369" s="26" t="s">
        <v>20</v>
      </c>
      <c r="D369" s="22">
        <v>1</v>
      </c>
      <c r="E369" s="33">
        <v>711.81</v>
      </c>
      <c r="F369" s="34">
        <f t="shared" si="43"/>
        <v>711.81</v>
      </c>
      <c r="G369" s="34"/>
    </row>
    <row r="370" spans="1:7" ht="36" x14ac:dyDescent="0.2">
      <c r="A370" s="73">
        <v>6.31</v>
      </c>
      <c r="B370" s="32" t="s">
        <v>354</v>
      </c>
      <c r="C370" s="10" t="s">
        <v>20</v>
      </c>
      <c r="D370" s="22">
        <v>1</v>
      </c>
      <c r="E370" s="33">
        <v>747.41</v>
      </c>
      <c r="F370" s="33">
        <f t="shared" si="43"/>
        <v>747.41</v>
      </c>
      <c r="G370" s="33"/>
    </row>
    <row r="371" spans="1:7" ht="36" x14ac:dyDescent="0.2">
      <c r="A371" s="73">
        <v>6.32</v>
      </c>
      <c r="B371" s="32" t="s">
        <v>355</v>
      </c>
      <c r="C371" s="10" t="s">
        <v>20</v>
      </c>
      <c r="D371" s="22">
        <v>1</v>
      </c>
      <c r="E371" s="33">
        <v>539.94000000000005</v>
      </c>
      <c r="F371" s="34">
        <f t="shared" si="43"/>
        <v>539.94000000000005</v>
      </c>
      <c r="G371" s="34"/>
    </row>
    <row r="372" spans="1:7" ht="60" x14ac:dyDescent="0.2">
      <c r="A372" s="73">
        <v>6.33</v>
      </c>
      <c r="B372" s="32" t="s">
        <v>356</v>
      </c>
      <c r="C372" s="26" t="s">
        <v>20</v>
      </c>
      <c r="D372" s="22">
        <v>1</v>
      </c>
      <c r="E372" s="33">
        <v>747.41</v>
      </c>
      <c r="F372" s="34">
        <f>PRODUCT(D372:E372)</f>
        <v>747.41</v>
      </c>
      <c r="G372" s="34"/>
    </row>
    <row r="373" spans="1:7" ht="36" x14ac:dyDescent="0.2">
      <c r="A373" s="73">
        <v>6.34</v>
      </c>
      <c r="B373" s="32" t="s">
        <v>646</v>
      </c>
      <c r="C373" s="10" t="s">
        <v>7</v>
      </c>
      <c r="D373" s="22">
        <v>1</v>
      </c>
      <c r="E373" s="33">
        <v>115.22</v>
      </c>
      <c r="F373" s="34">
        <f t="shared" ref="F373:F378" si="45">D373*E373</f>
        <v>115.22</v>
      </c>
      <c r="G373" s="34"/>
    </row>
    <row r="374" spans="1:7" ht="36" x14ac:dyDescent="0.2">
      <c r="A374" s="53">
        <v>6.35</v>
      </c>
      <c r="B374" s="32" t="s">
        <v>357</v>
      </c>
      <c r="C374" s="10" t="s">
        <v>7</v>
      </c>
      <c r="D374" s="22">
        <v>1</v>
      </c>
      <c r="E374" s="33">
        <v>140.63999999999999</v>
      </c>
      <c r="F374" s="34">
        <f t="shared" si="45"/>
        <v>140.63999999999999</v>
      </c>
      <c r="G374" s="34"/>
    </row>
    <row r="375" spans="1:7" ht="36" x14ac:dyDescent="0.2">
      <c r="A375" s="73">
        <v>6.36</v>
      </c>
      <c r="B375" s="32" t="s">
        <v>358</v>
      </c>
      <c r="C375" s="10" t="s">
        <v>7</v>
      </c>
      <c r="D375" s="22">
        <v>1</v>
      </c>
      <c r="E375" s="33">
        <v>166.08</v>
      </c>
      <c r="F375" s="34">
        <f t="shared" si="45"/>
        <v>166.08</v>
      </c>
      <c r="G375" s="34"/>
    </row>
    <row r="376" spans="1:7" ht="36" x14ac:dyDescent="0.2">
      <c r="A376" s="73">
        <v>6.37</v>
      </c>
      <c r="B376" s="32" t="s">
        <v>359</v>
      </c>
      <c r="C376" s="10" t="s">
        <v>7</v>
      </c>
      <c r="D376" s="22">
        <v>1</v>
      </c>
      <c r="E376" s="33">
        <v>114.66</v>
      </c>
      <c r="F376" s="34">
        <f t="shared" si="45"/>
        <v>114.66</v>
      </c>
      <c r="G376" s="34"/>
    </row>
    <row r="377" spans="1:7" ht="24" x14ac:dyDescent="0.2">
      <c r="A377" s="73">
        <v>6.38</v>
      </c>
      <c r="B377" s="32" t="s">
        <v>360</v>
      </c>
      <c r="C377" s="10" t="s">
        <v>7</v>
      </c>
      <c r="D377" s="22">
        <v>1</v>
      </c>
      <c r="E377" s="33">
        <v>57.33</v>
      </c>
      <c r="F377" s="34">
        <f t="shared" si="45"/>
        <v>57.33</v>
      </c>
      <c r="G377" s="34"/>
    </row>
    <row r="378" spans="1:7" ht="36" x14ac:dyDescent="0.2">
      <c r="A378" s="73">
        <v>6.39</v>
      </c>
      <c r="B378" s="32" t="s">
        <v>361</v>
      </c>
      <c r="C378" s="10" t="s">
        <v>7</v>
      </c>
      <c r="D378" s="22">
        <v>1</v>
      </c>
      <c r="E378" s="33">
        <v>112.72</v>
      </c>
      <c r="F378" s="34">
        <f t="shared" si="45"/>
        <v>112.72</v>
      </c>
      <c r="G378" s="34"/>
    </row>
    <row r="379" spans="1:7" ht="48" x14ac:dyDescent="0.2">
      <c r="A379" s="73">
        <v>6.4</v>
      </c>
      <c r="B379" s="32" t="s">
        <v>843</v>
      </c>
      <c r="C379" s="26" t="s">
        <v>7</v>
      </c>
      <c r="D379" s="22">
        <v>1</v>
      </c>
      <c r="E379" s="33">
        <v>1056.97</v>
      </c>
      <c r="F379" s="34">
        <f t="shared" ref="F379:F392" si="46">PRODUCT(D379:E379)</f>
        <v>1056.97</v>
      </c>
      <c r="G379" s="34"/>
    </row>
    <row r="380" spans="1:7" ht="60" x14ac:dyDescent="0.2">
      <c r="A380" s="73">
        <v>6.41</v>
      </c>
      <c r="B380" s="32" t="s">
        <v>362</v>
      </c>
      <c r="C380" s="26" t="s">
        <v>7</v>
      </c>
      <c r="D380" s="22">
        <v>1</v>
      </c>
      <c r="E380" s="33">
        <v>2658.9</v>
      </c>
      <c r="F380" s="34">
        <f t="shared" si="46"/>
        <v>2658.9</v>
      </c>
      <c r="G380" s="34"/>
    </row>
    <row r="381" spans="1:7" ht="60" x14ac:dyDescent="0.2">
      <c r="A381" s="73">
        <v>6.42</v>
      </c>
      <c r="B381" s="32" t="s">
        <v>363</v>
      </c>
      <c r="C381" s="26" t="s">
        <v>7</v>
      </c>
      <c r="D381" s="22">
        <v>1</v>
      </c>
      <c r="E381" s="33">
        <v>1863.04</v>
      </c>
      <c r="F381" s="34">
        <f t="shared" si="46"/>
        <v>1863.04</v>
      </c>
      <c r="G381" s="34"/>
    </row>
    <row r="382" spans="1:7" ht="24" x14ac:dyDescent="0.2">
      <c r="A382" s="73">
        <v>6.43</v>
      </c>
      <c r="B382" s="32" t="s">
        <v>595</v>
      </c>
      <c r="C382" s="26" t="s">
        <v>7</v>
      </c>
      <c r="D382" s="22">
        <v>1</v>
      </c>
      <c r="E382" s="33">
        <v>1190.25</v>
      </c>
      <c r="F382" s="34">
        <f t="shared" si="46"/>
        <v>1190.25</v>
      </c>
      <c r="G382" s="34"/>
    </row>
    <row r="383" spans="1:7" ht="60" x14ac:dyDescent="0.2">
      <c r="A383" s="10">
        <v>6.44</v>
      </c>
      <c r="B383" s="32" t="s">
        <v>364</v>
      </c>
      <c r="C383" s="26" t="s">
        <v>7</v>
      </c>
      <c r="D383" s="22">
        <v>1</v>
      </c>
      <c r="E383" s="33">
        <v>1192.83</v>
      </c>
      <c r="F383" s="34">
        <f t="shared" si="46"/>
        <v>1192.83</v>
      </c>
      <c r="G383" s="34"/>
    </row>
    <row r="384" spans="1:7" ht="60" x14ac:dyDescent="0.2">
      <c r="A384" s="73">
        <v>6.45</v>
      </c>
      <c r="B384" s="32" t="s">
        <v>365</v>
      </c>
      <c r="C384" s="26" t="s">
        <v>7</v>
      </c>
      <c r="D384" s="22">
        <v>1</v>
      </c>
      <c r="E384" s="33">
        <v>601.85</v>
      </c>
      <c r="F384" s="34">
        <f t="shared" si="46"/>
        <v>601.85</v>
      </c>
      <c r="G384" s="34"/>
    </row>
    <row r="385" spans="1:7" ht="60" x14ac:dyDescent="0.2">
      <c r="A385" s="54">
        <v>6.46</v>
      </c>
      <c r="B385" s="32" t="s">
        <v>366</v>
      </c>
      <c r="C385" s="26" t="s">
        <v>7</v>
      </c>
      <c r="D385" s="22">
        <v>1</v>
      </c>
      <c r="E385" s="33">
        <v>2355.5300000000002</v>
      </c>
      <c r="F385" s="34">
        <f t="shared" si="46"/>
        <v>2355.5300000000002</v>
      </c>
      <c r="G385" s="34"/>
    </row>
    <row r="386" spans="1:7" ht="48" x14ac:dyDescent="0.2">
      <c r="A386" s="73">
        <v>6.47</v>
      </c>
      <c r="B386" s="32" t="s">
        <v>367</v>
      </c>
      <c r="C386" s="10" t="s">
        <v>20</v>
      </c>
      <c r="D386" s="22">
        <v>1</v>
      </c>
      <c r="E386" s="33">
        <v>804.5</v>
      </c>
      <c r="F386" s="33">
        <f t="shared" si="46"/>
        <v>804.5</v>
      </c>
      <c r="G386" s="33"/>
    </row>
    <row r="387" spans="1:7" ht="48" x14ac:dyDescent="0.2">
      <c r="A387" s="73">
        <v>6.48</v>
      </c>
      <c r="B387" s="32" t="s">
        <v>368</v>
      </c>
      <c r="C387" s="10" t="s">
        <v>7</v>
      </c>
      <c r="D387" s="112">
        <v>1</v>
      </c>
      <c r="E387" s="33">
        <v>1338.77</v>
      </c>
      <c r="F387" s="33">
        <f t="shared" si="46"/>
        <v>1338.77</v>
      </c>
      <c r="G387" s="33"/>
    </row>
    <row r="388" spans="1:7" ht="36" x14ac:dyDescent="0.2">
      <c r="A388" s="73">
        <v>6.49</v>
      </c>
      <c r="B388" s="32" t="s">
        <v>369</v>
      </c>
      <c r="C388" s="10" t="s">
        <v>7</v>
      </c>
      <c r="D388" s="22">
        <v>1</v>
      </c>
      <c r="E388" s="33">
        <v>955.13</v>
      </c>
      <c r="F388" s="33">
        <f t="shared" si="46"/>
        <v>955.13</v>
      </c>
      <c r="G388" s="33"/>
    </row>
    <row r="389" spans="1:7" ht="48" x14ac:dyDescent="0.2">
      <c r="A389" s="54">
        <v>6.5</v>
      </c>
      <c r="B389" s="32" t="s">
        <v>370</v>
      </c>
      <c r="C389" s="26" t="s">
        <v>7</v>
      </c>
      <c r="D389" s="22">
        <v>1</v>
      </c>
      <c r="E389" s="33">
        <v>2358.38</v>
      </c>
      <c r="F389" s="34">
        <f t="shared" si="46"/>
        <v>2358.38</v>
      </c>
      <c r="G389" s="34"/>
    </row>
    <row r="390" spans="1:7" ht="48" x14ac:dyDescent="0.2">
      <c r="A390" s="73">
        <v>6.51</v>
      </c>
      <c r="B390" s="32" t="s">
        <v>371</v>
      </c>
      <c r="C390" s="10" t="s">
        <v>7</v>
      </c>
      <c r="D390" s="22">
        <v>1</v>
      </c>
      <c r="E390" s="33">
        <v>4552.93</v>
      </c>
      <c r="F390" s="33">
        <f t="shared" si="46"/>
        <v>4552.93</v>
      </c>
      <c r="G390" s="33"/>
    </row>
    <row r="391" spans="1:7" ht="36" x14ac:dyDescent="0.2">
      <c r="A391" s="73">
        <v>6.52</v>
      </c>
      <c r="B391" s="32" t="s">
        <v>372</v>
      </c>
      <c r="C391" s="10" t="s">
        <v>7</v>
      </c>
      <c r="D391" s="22">
        <v>1</v>
      </c>
      <c r="E391" s="33">
        <v>701.18</v>
      </c>
      <c r="F391" s="33">
        <f t="shared" si="46"/>
        <v>701.18</v>
      </c>
      <c r="G391" s="33"/>
    </row>
    <row r="392" spans="1:7" ht="36" x14ac:dyDescent="0.2">
      <c r="A392" s="73">
        <v>6.53</v>
      </c>
      <c r="B392" s="100" t="s">
        <v>639</v>
      </c>
      <c r="C392" s="10" t="s">
        <v>7</v>
      </c>
      <c r="D392" s="22">
        <v>1</v>
      </c>
      <c r="E392" s="33">
        <v>787.39</v>
      </c>
      <c r="F392" s="33">
        <f t="shared" si="46"/>
        <v>787.39</v>
      </c>
      <c r="G392" s="33"/>
    </row>
    <row r="393" spans="1:7" ht="36" x14ac:dyDescent="0.2">
      <c r="A393" s="73">
        <v>6.54</v>
      </c>
      <c r="B393" s="32" t="s">
        <v>373</v>
      </c>
      <c r="C393" s="26" t="s">
        <v>7</v>
      </c>
      <c r="D393" s="22">
        <v>1</v>
      </c>
      <c r="E393" s="33">
        <v>829.69</v>
      </c>
      <c r="F393" s="34">
        <f t="shared" ref="F393:F405" si="47">D393*E393</f>
        <v>829.69</v>
      </c>
      <c r="G393" s="34"/>
    </row>
    <row r="394" spans="1:7" ht="36" x14ac:dyDescent="0.2">
      <c r="A394" s="73">
        <v>6.55</v>
      </c>
      <c r="B394" s="32" t="s">
        <v>374</v>
      </c>
      <c r="C394" s="10" t="s">
        <v>7</v>
      </c>
      <c r="D394" s="22">
        <v>1</v>
      </c>
      <c r="E394" s="33">
        <v>607.33000000000004</v>
      </c>
      <c r="F394" s="33">
        <f t="shared" si="47"/>
        <v>607.33000000000004</v>
      </c>
      <c r="G394" s="33"/>
    </row>
    <row r="395" spans="1:7" ht="48" x14ac:dyDescent="0.2">
      <c r="A395" s="73">
        <v>6.56</v>
      </c>
      <c r="B395" s="32" t="s">
        <v>375</v>
      </c>
      <c r="C395" s="26" t="s">
        <v>7</v>
      </c>
      <c r="D395" s="22">
        <v>1</v>
      </c>
      <c r="E395" s="9">
        <v>1214.8499999999999</v>
      </c>
      <c r="F395" s="34">
        <f t="shared" si="47"/>
        <v>1214.8499999999999</v>
      </c>
      <c r="G395" s="34"/>
    </row>
    <row r="396" spans="1:7" ht="36" x14ac:dyDescent="0.2">
      <c r="A396" s="73">
        <v>6.57</v>
      </c>
      <c r="B396" s="32" t="s">
        <v>376</v>
      </c>
      <c r="C396" s="10" t="s">
        <v>7</v>
      </c>
      <c r="D396" s="22">
        <v>1</v>
      </c>
      <c r="E396" s="33">
        <v>652.47</v>
      </c>
      <c r="F396" s="34">
        <f t="shared" si="47"/>
        <v>652.47</v>
      </c>
      <c r="G396" s="34"/>
    </row>
    <row r="397" spans="1:7" ht="48" x14ac:dyDescent="0.2">
      <c r="A397" s="73">
        <v>6.58</v>
      </c>
      <c r="B397" s="32" t="s">
        <v>377</v>
      </c>
      <c r="C397" s="10" t="s">
        <v>7</v>
      </c>
      <c r="D397" s="22">
        <v>1</v>
      </c>
      <c r="E397" s="33">
        <v>3143.1</v>
      </c>
      <c r="F397" s="33">
        <f t="shared" si="47"/>
        <v>3143.1</v>
      </c>
      <c r="G397" s="33"/>
    </row>
    <row r="398" spans="1:7" ht="36" x14ac:dyDescent="0.2">
      <c r="A398" s="73">
        <v>6.59</v>
      </c>
      <c r="B398" s="32" t="s">
        <v>378</v>
      </c>
      <c r="C398" s="10" t="s">
        <v>7</v>
      </c>
      <c r="D398" s="22">
        <v>1</v>
      </c>
      <c r="E398" s="33">
        <v>16735.580000000002</v>
      </c>
      <c r="F398" s="33">
        <f t="shared" si="47"/>
        <v>16735.580000000002</v>
      </c>
      <c r="G398" s="33"/>
    </row>
    <row r="399" spans="1:7" ht="36" x14ac:dyDescent="0.2">
      <c r="A399" s="54">
        <v>6.6</v>
      </c>
      <c r="B399" s="32" t="s">
        <v>379</v>
      </c>
      <c r="C399" s="10" t="s">
        <v>7</v>
      </c>
      <c r="D399" s="22">
        <v>1</v>
      </c>
      <c r="E399" s="33">
        <v>22788.82</v>
      </c>
      <c r="F399" s="34">
        <f t="shared" si="47"/>
        <v>22788.82</v>
      </c>
      <c r="G399" s="34"/>
    </row>
    <row r="400" spans="1:7" ht="60" x14ac:dyDescent="0.2">
      <c r="A400" s="54">
        <v>6.61</v>
      </c>
      <c r="B400" s="32" t="s">
        <v>380</v>
      </c>
      <c r="C400" s="10" t="s">
        <v>7</v>
      </c>
      <c r="D400" s="22">
        <v>1</v>
      </c>
      <c r="E400" s="33">
        <v>8034.67</v>
      </c>
      <c r="F400" s="34">
        <f>D400*E400</f>
        <v>8034.67</v>
      </c>
      <c r="G400" s="34"/>
    </row>
    <row r="401" spans="1:7" ht="60" x14ac:dyDescent="0.2">
      <c r="A401" s="54">
        <v>6.62</v>
      </c>
      <c r="B401" s="32" t="s">
        <v>381</v>
      </c>
      <c r="C401" s="10" t="s">
        <v>7</v>
      </c>
      <c r="D401" s="22">
        <v>1</v>
      </c>
      <c r="E401" s="33">
        <v>13692.37</v>
      </c>
      <c r="F401" s="34">
        <f>D401*E401</f>
        <v>13692.37</v>
      </c>
      <c r="G401" s="34"/>
    </row>
    <row r="402" spans="1:7" ht="60" x14ac:dyDescent="0.2">
      <c r="A402" s="54">
        <v>6.63</v>
      </c>
      <c r="B402" s="32" t="s">
        <v>382</v>
      </c>
      <c r="C402" s="10" t="s">
        <v>7</v>
      </c>
      <c r="D402" s="22">
        <v>1</v>
      </c>
      <c r="E402" s="33">
        <v>23631.24</v>
      </c>
      <c r="F402" s="34">
        <f>D402*E402</f>
        <v>23631.24</v>
      </c>
      <c r="G402" s="34"/>
    </row>
    <row r="403" spans="1:7" ht="36" x14ac:dyDescent="0.2">
      <c r="A403" s="53">
        <v>6.64</v>
      </c>
      <c r="B403" s="32" t="s">
        <v>383</v>
      </c>
      <c r="C403" s="26" t="s">
        <v>7</v>
      </c>
      <c r="D403" s="22">
        <v>1</v>
      </c>
      <c r="E403" s="33">
        <v>1035.1099999999999</v>
      </c>
      <c r="F403" s="34">
        <f t="shared" si="47"/>
        <v>1035.1099999999999</v>
      </c>
      <c r="G403" s="34"/>
    </row>
    <row r="404" spans="1:7" ht="48" x14ac:dyDescent="0.2">
      <c r="A404" s="73">
        <v>6.65</v>
      </c>
      <c r="B404" s="32" t="s">
        <v>384</v>
      </c>
      <c r="C404" s="10" t="s">
        <v>7</v>
      </c>
      <c r="D404" s="22">
        <v>1</v>
      </c>
      <c r="E404" s="33">
        <v>9790.1</v>
      </c>
      <c r="F404" s="33">
        <f t="shared" si="47"/>
        <v>9790.1</v>
      </c>
      <c r="G404" s="33"/>
    </row>
    <row r="405" spans="1:7" ht="36" x14ac:dyDescent="0.2">
      <c r="A405" s="73">
        <v>6.66</v>
      </c>
      <c r="B405" s="32" t="s">
        <v>385</v>
      </c>
      <c r="C405" s="26" t="s">
        <v>13</v>
      </c>
      <c r="D405" s="22">
        <v>1</v>
      </c>
      <c r="E405" s="33">
        <v>5600.46</v>
      </c>
      <c r="F405" s="33">
        <f t="shared" si="47"/>
        <v>5600.46</v>
      </c>
      <c r="G405" s="33"/>
    </row>
    <row r="406" spans="1:7" ht="36" x14ac:dyDescent="0.2">
      <c r="A406" s="73">
        <v>6.67</v>
      </c>
      <c r="B406" s="32" t="s">
        <v>762</v>
      </c>
      <c r="C406" s="26" t="s">
        <v>7</v>
      </c>
      <c r="D406" s="22">
        <v>1</v>
      </c>
      <c r="E406" s="33">
        <v>5600.46</v>
      </c>
      <c r="F406" s="33">
        <f t="shared" ref="F406" si="48">D406*E406</f>
        <v>5600.46</v>
      </c>
      <c r="G406" s="33"/>
    </row>
    <row r="407" spans="1:7" ht="24" x14ac:dyDescent="0.2">
      <c r="A407" s="73">
        <v>6.68</v>
      </c>
      <c r="B407" s="32" t="s">
        <v>560</v>
      </c>
      <c r="C407" s="10" t="s">
        <v>7</v>
      </c>
      <c r="D407" s="22">
        <v>1</v>
      </c>
      <c r="E407" s="33">
        <v>5443.35</v>
      </c>
      <c r="F407" s="33">
        <f t="shared" ref="F407:F408" si="49">PRODUCT(D407:E407)</f>
        <v>5443.35</v>
      </c>
      <c r="G407" s="33"/>
    </row>
    <row r="408" spans="1:7" ht="36" x14ac:dyDescent="0.2">
      <c r="A408" s="73">
        <v>6.69</v>
      </c>
      <c r="B408" s="32" t="s">
        <v>562</v>
      </c>
      <c r="C408" s="10" t="s">
        <v>7</v>
      </c>
      <c r="D408" s="22">
        <v>1</v>
      </c>
      <c r="E408" s="33">
        <v>1338.77</v>
      </c>
      <c r="F408" s="33">
        <f t="shared" si="49"/>
        <v>1338.77</v>
      </c>
      <c r="G408" s="33"/>
    </row>
    <row r="409" spans="1:7" ht="36" x14ac:dyDescent="0.2">
      <c r="A409" s="73">
        <v>6.7</v>
      </c>
      <c r="B409" s="32" t="s">
        <v>628</v>
      </c>
      <c r="C409" s="10" t="s">
        <v>7</v>
      </c>
      <c r="D409" s="22">
        <v>1</v>
      </c>
      <c r="E409" s="33">
        <v>1338.77</v>
      </c>
      <c r="F409" s="33">
        <f t="shared" ref="F409" si="50">PRODUCT(D409:E409)</f>
        <v>1338.77</v>
      </c>
      <c r="G409" s="33"/>
    </row>
    <row r="410" spans="1:7" ht="24" x14ac:dyDescent="0.2">
      <c r="A410" s="73">
        <v>6.71</v>
      </c>
      <c r="B410" s="32" t="s">
        <v>603</v>
      </c>
      <c r="C410" s="10" t="s">
        <v>7</v>
      </c>
      <c r="D410" s="22">
        <v>1</v>
      </c>
      <c r="E410" s="33">
        <v>1338.77</v>
      </c>
      <c r="F410" s="33">
        <f t="shared" ref="F410" si="51">PRODUCT(D410:E410)</f>
        <v>1338.77</v>
      </c>
      <c r="G410" s="33"/>
    </row>
    <row r="411" spans="1:7" ht="38.25" x14ac:dyDescent="0.2">
      <c r="A411" s="8">
        <v>6.72</v>
      </c>
      <c r="B411" s="99" t="s">
        <v>629</v>
      </c>
      <c r="C411" s="10" t="s">
        <v>7</v>
      </c>
      <c r="D411" s="22"/>
      <c r="E411" s="242"/>
      <c r="F411" s="242"/>
      <c r="G411" s="95"/>
    </row>
    <row r="412" spans="1:7" ht="60" x14ac:dyDescent="0.2">
      <c r="A412" s="73">
        <v>6.73</v>
      </c>
      <c r="B412" s="32" t="s">
        <v>626</v>
      </c>
      <c r="C412" s="26" t="s">
        <v>20</v>
      </c>
      <c r="D412" s="22">
        <v>1</v>
      </c>
      <c r="E412" s="33">
        <v>747.41</v>
      </c>
      <c r="F412" s="34">
        <f>PRODUCT(D412:E412)</f>
        <v>747.41</v>
      </c>
      <c r="G412" s="34"/>
    </row>
    <row r="413" spans="1:7" ht="24" x14ac:dyDescent="0.2">
      <c r="A413" s="73">
        <v>6.74</v>
      </c>
      <c r="B413" s="32" t="s">
        <v>640</v>
      </c>
      <c r="C413" s="26" t="s">
        <v>13</v>
      </c>
      <c r="D413" s="22">
        <v>1</v>
      </c>
      <c r="E413" s="33">
        <v>747.41</v>
      </c>
      <c r="F413" s="34">
        <f>PRODUCT(D413:E413)</f>
        <v>747.41</v>
      </c>
      <c r="G413" s="34"/>
    </row>
    <row r="414" spans="1:7" ht="24" x14ac:dyDescent="0.2">
      <c r="A414" s="73">
        <v>6.75</v>
      </c>
      <c r="B414" s="32" t="s">
        <v>641</v>
      </c>
      <c r="C414" s="26" t="s">
        <v>13</v>
      </c>
      <c r="D414" s="22">
        <v>1</v>
      </c>
      <c r="E414" s="33">
        <v>747.41</v>
      </c>
      <c r="F414" s="34">
        <f>PRODUCT(D414:E414)</f>
        <v>747.41</v>
      </c>
      <c r="G414" s="34"/>
    </row>
    <row r="415" spans="1:7" ht="36" x14ac:dyDescent="0.2">
      <c r="A415" s="73">
        <v>6.76</v>
      </c>
      <c r="B415" s="32" t="s">
        <v>642</v>
      </c>
      <c r="C415" s="26" t="s">
        <v>7</v>
      </c>
      <c r="D415" s="22">
        <v>1</v>
      </c>
      <c r="E415" s="33">
        <v>747.41</v>
      </c>
      <c r="F415" s="34">
        <f>PRODUCT(D415:E415)</f>
        <v>747.41</v>
      </c>
      <c r="G415" s="34"/>
    </row>
    <row r="416" spans="1:7" ht="36" x14ac:dyDescent="0.2">
      <c r="A416" s="10">
        <v>6.77</v>
      </c>
      <c r="B416" s="32" t="s">
        <v>649</v>
      </c>
      <c r="C416" s="26" t="s">
        <v>7</v>
      </c>
      <c r="D416" s="22">
        <v>1</v>
      </c>
      <c r="E416" s="33">
        <v>5443.35</v>
      </c>
      <c r="F416" s="34">
        <f>PRODUCT(D416:E416)</f>
        <v>5443.35</v>
      </c>
      <c r="G416" s="34"/>
    </row>
    <row r="417" spans="1:7" ht="36" x14ac:dyDescent="0.2">
      <c r="A417" s="73">
        <v>6.78</v>
      </c>
      <c r="B417" s="32" t="s">
        <v>645</v>
      </c>
      <c r="C417" s="10" t="s">
        <v>7</v>
      </c>
      <c r="D417" s="22">
        <v>1</v>
      </c>
      <c r="E417" s="33">
        <v>115.22</v>
      </c>
      <c r="F417" s="34">
        <f t="shared" ref="F417" si="52">D417*E417</f>
        <v>115.22</v>
      </c>
      <c r="G417" s="34"/>
    </row>
    <row r="418" spans="1:7" ht="36" x14ac:dyDescent="0.2">
      <c r="A418" s="10">
        <v>6.79</v>
      </c>
      <c r="B418" s="32" t="s">
        <v>652</v>
      </c>
      <c r="C418" s="26" t="s">
        <v>20</v>
      </c>
      <c r="D418" s="22">
        <v>1</v>
      </c>
      <c r="E418" s="33">
        <v>530.19000000000005</v>
      </c>
      <c r="F418" s="34">
        <f>PRODUCT(D418:E418)</f>
        <v>530.19000000000005</v>
      </c>
      <c r="G418" s="34"/>
    </row>
    <row r="419" spans="1:7" ht="36" x14ac:dyDescent="0.2">
      <c r="A419" s="73">
        <v>6.8</v>
      </c>
      <c r="B419" s="32" t="s">
        <v>650</v>
      </c>
      <c r="C419" s="26" t="s">
        <v>20</v>
      </c>
      <c r="D419" s="22">
        <v>1</v>
      </c>
      <c r="E419" s="33">
        <v>711.81</v>
      </c>
      <c r="F419" s="34">
        <f t="shared" ref="F419:F420" si="53">PRODUCT(D419:E419)</f>
        <v>711.81</v>
      </c>
      <c r="G419" s="34"/>
    </row>
    <row r="420" spans="1:7" ht="48" x14ac:dyDescent="0.2">
      <c r="A420" s="73">
        <v>6.81</v>
      </c>
      <c r="B420" s="32" t="s">
        <v>764</v>
      </c>
      <c r="C420" s="10" t="s">
        <v>7</v>
      </c>
      <c r="D420" s="22">
        <v>1</v>
      </c>
      <c r="E420" s="33">
        <v>1338.77</v>
      </c>
      <c r="F420" s="33">
        <f t="shared" si="53"/>
        <v>1338.77</v>
      </c>
      <c r="G420" s="33"/>
    </row>
    <row r="421" spans="1:7" ht="84" x14ac:dyDescent="0.2">
      <c r="A421" s="10">
        <v>6.82</v>
      </c>
      <c r="B421" s="32" t="s">
        <v>661</v>
      </c>
      <c r="C421" s="10" t="s">
        <v>7</v>
      </c>
      <c r="D421" s="54">
        <v>1</v>
      </c>
      <c r="E421" s="9">
        <v>5662.56</v>
      </c>
      <c r="F421" s="52">
        <f>D421*E421</f>
        <v>5662.56</v>
      </c>
      <c r="G421" s="52"/>
    </row>
    <row r="422" spans="1:7" ht="36" x14ac:dyDescent="0.2">
      <c r="A422" s="73">
        <v>6.83</v>
      </c>
      <c r="B422" s="32" t="s">
        <v>662</v>
      </c>
      <c r="C422" s="10" t="s">
        <v>7</v>
      </c>
      <c r="D422" s="22">
        <v>1</v>
      </c>
      <c r="E422" s="33">
        <v>5443.35</v>
      </c>
      <c r="F422" s="33">
        <f t="shared" ref="F422:F423" si="54">PRODUCT(D422:E422)</f>
        <v>5443.35</v>
      </c>
      <c r="G422" s="33"/>
    </row>
    <row r="423" spans="1:7" ht="48" x14ac:dyDescent="0.2">
      <c r="A423" s="73">
        <v>6.84</v>
      </c>
      <c r="B423" s="32" t="s">
        <v>346</v>
      </c>
      <c r="C423" s="10" t="s">
        <v>7</v>
      </c>
      <c r="D423" s="22">
        <v>1</v>
      </c>
      <c r="E423" s="33">
        <v>10647.84</v>
      </c>
      <c r="F423" s="33">
        <f t="shared" si="54"/>
        <v>10647.84</v>
      </c>
      <c r="G423" s="33"/>
    </row>
    <row r="424" spans="1:7" ht="48" x14ac:dyDescent="0.2">
      <c r="A424" s="73">
        <v>6.85</v>
      </c>
      <c r="B424" s="32" t="s">
        <v>680</v>
      </c>
      <c r="C424" s="10" t="s">
        <v>20</v>
      </c>
      <c r="D424" s="22">
        <v>1</v>
      </c>
      <c r="E424" s="33">
        <v>551.92999999999995</v>
      </c>
      <c r="F424" s="33">
        <f>PRODUCT(D424:E424)</f>
        <v>551.92999999999995</v>
      </c>
      <c r="G424" s="33"/>
    </row>
    <row r="425" spans="1:7" ht="132" x14ac:dyDescent="0.2">
      <c r="A425" s="161">
        <v>6.86</v>
      </c>
      <c r="B425" s="162" t="s">
        <v>684</v>
      </c>
      <c r="C425" s="161" t="s">
        <v>7</v>
      </c>
      <c r="D425" s="163">
        <v>1</v>
      </c>
      <c r="E425" s="164">
        <v>35000</v>
      </c>
      <c r="F425" s="165">
        <f>+D425*E425</f>
        <v>35000</v>
      </c>
      <c r="G425" s="34"/>
    </row>
    <row r="426" spans="1:7" ht="24" x14ac:dyDescent="0.2">
      <c r="A426" s="161">
        <v>6.87</v>
      </c>
      <c r="B426" s="162" t="s">
        <v>685</v>
      </c>
      <c r="C426" s="161" t="s">
        <v>7</v>
      </c>
      <c r="D426" s="163">
        <v>6</v>
      </c>
      <c r="E426" s="164">
        <v>2500</v>
      </c>
      <c r="F426" s="165">
        <f t="shared" ref="F426:F447" si="55">+D426*E426</f>
        <v>15000</v>
      </c>
      <c r="G426" s="34"/>
    </row>
    <row r="427" spans="1:7" ht="24" x14ac:dyDescent="0.2">
      <c r="A427" s="161">
        <v>6.88</v>
      </c>
      <c r="B427" s="162" t="s">
        <v>707</v>
      </c>
      <c r="C427" s="161" t="s">
        <v>7</v>
      </c>
      <c r="D427" s="163">
        <v>3</v>
      </c>
      <c r="E427" s="164">
        <v>3000</v>
      </c>
      <c r="F427" s="165">
        <f t="shared" si="55"/>
        <v>9000</v>
      </c>
      <c r="G427" s="34"/>
    </row>
    <row r="428" spans="1:7" ht="24" x14ac:dyDescent="0.2">
      <c r="A428" s="161">
        <v>6.89</v>
      </c>
      <c r="B428" s="162" t="s">
        <v>686</v>
      </c>
      <c r="C428" s="161" t="s">
        <v>7</v>
      </c>
      <c r="D428" s="163">
        <v>12</v>
      </c>
      <c r="E428" s="164">
        <v>650</v>
      </c>
      <c r="F428" s="165">
        <f t="shared" si="55"/>
        <v>7800</v>
      </c>
      <c r="G428" s="34"/>
    </row>
    <row r="429" spans="1:7" ht="24" x14ac:dyDescent="0.2">
      <c r="A429" s="166">
        <v>6.9</v>
      </c>
      <c r="B429" s="162" t="s">
        <v>687</v>
      </c>
      <c r="C429" s="161" t="s">
        <v>13</v>
      </c>
      <c r="D429" s="163">
        <v>30</v>
      </c>
      <c r="E429" s="164">
        <v>225</v>
      </c>
      <c r="F429" s="165">
        <f t="shared" si="55"/>
        <v>6750</v>
      </c>
      <c r="G429" s="34"/>
    </row>
    <row r="430" spans="1:7" ht="24" x14ac:dyDescent="0.2">
      <c r="A430" s="166">
        <v>6.91</v>
      </c>
      <c r="B430" s="162" t="s">
        <v>688</v>
      </c>
      <c r="C430" s="161" t="s">
        <v>7</v>
      </c>
      <c r="D430" s="163">
        <v>7</v>
      </c>
      <c r="E430" s="164">
        <v>541</v>
      </c>
      <c r="F430" s="165">
        <f t="shared" si="55"/>
        <v>3787</v>
      </c>
      <c r="G430" s="34"/>
    </row>
    <row r="431" spans="1:7" ht="24" x14ac:dyDescent="0.2">
      <c r="A431" s="166">
        <v>6.92</v>
      </c>
      <c r="B431" s="162" t="s">
        <v>692</v>
      </c>
      <c r="C431" s="161" t="s">
        <v>7</v>
      </c>
      <c r="D431" s="163">
        <v>8</v>
      </c>
      <c r="E431" s="164">
        <v>280</v>
      </c>
      <c r="F431" s="165">
        <f t="shared" si="55"/>
        <v>2240</v>
      </c>
      <c r="G431" s="34"/>
    </row>
    <row r="432" spans="1:7" ht="24" x14ac:dyDescent="0.2">
      <c r="A432" s="166">
        <v>6.93</v>
      </c>
      <c r="B432" s="162" t="s">
        <v>691</v>
      </c>
      <c r="C432" s="161" t="s">
        <v>13</v>
      </c>
      <c r="D432" s="163">
        <v>10</v>
      </c>
      <c r="E432" s="164">
        <v>280</v>
      </c>
      <c r="F432" s="165">
        <f t="shared" si="55"/>
        <v>2800</v>
      </c>
      <c r="G432" s="34"/>
    </row>
    <row r="433" spans="1:7" ht="24" x14ac:dyDescent="0.2">
      <c r="A433" s="166">
        <v>6.94</v>
      </c>
      <c r="B433" s="162" t="s">
        <v>690</v>
      </c>
      <c r="C433" s="161" t="s">
        <v>13</v>
      </c>
      <c r="D433" s="163">
        <v>15</v>
      </c>
      <c r="E433" s="164">
        <v>447</v>
      </c>
      <c r="F433" s="165">
        <f t="shared" si="55"/>
        <v>6705</v>
      </c>
      <c r="G433" s="34"/>
    </row>
    <row r="434" spans="1:7" ht="24" x14ac:dyDescent="0.2">
      <c r="A434" s="166">
        <v>6.95</v>
      </c>
      <c r="B434" s="162" t="s">
        <v>689</v>
      </c>
      <c r="C434" s="161" t="s">
        <v>7</v>
      </c>
      <c r="D434" s="163">
        <v>3</v>
      </c>
      <c r="E434" s="164">
        <v>3200</v>
      </c>
      <c r="F434" s="165">
        <f t="shared" si="55"/>
        <v>9600</v>
      </c>
      <c r="G434" s="34"/>
    </row>
    <row r="435" spans="1:7" ht="24" x14ac:dyDescent="0.2">
      <c r="A435" s="166">
        <v>6.96</v>
      </c>
      <c r="B435" s="162" t="s">
        <v>693</v>
      </c>
      <c r="C435" s="161" t="s">
        <v>7</v>
      </c>
      <c r="D435" s="163">
        <v>3</v>
      </c>
      <c r="E435" s="164">
        <v>0</v>
      </c>
      <c r="F435" s="165">
        <f t="shared" si="55"/>
        <v>0</v>
      </c>
      <c r="G435" s="34"/>
    </row>
    <row r="436" spans="1:7" ht="24" x14ac:dyDescent="0.2">
      <c r="A436" s="166">
        <v>6.97</v>
      </c>
      <c r="B436" s="162" t="s">
        <v>694</v>
      </c>
      <c r="C436" s="161" t="s">
        <v>7</v>
      </c>
      <c r="D436" s="163">
        <v>3</v>
      </c>
      <c r="E436" s="164">
        <v>0</v>
      </c>
      <c r="F436" s="165">
        <f t="shared" si="55"/>
        <v>0</v>
      </c>
      <c r="G436" s="34"/>
    </row>
    <row r="437" spans="1:7" ht="24" x14ac:dyDescent="0.2">
      <c r="A437" s="166">
        <v>6.98</v>
      </c>
      <c r="B437" s="162" t="s">
        <v>695</v>
      </c>
      <c r="C437" s="161" t="s">
        <v>13</v>
      </c>
      <c r="D437" s="163">
        <v>70</v>
      </c>
      <c r="E437" s="164">
        <v>51.85</v>
      </c>
      <c r="F437" s="165">
        <f t="shared" si="55"/>
        <v>3629.5</v>
      </c>
      <c r="G437" s="34"/>
    </row>
    <row r="438" spans="1:7" ht="24" x14ac:dyDescent="0.2">
      <c r="A438" s="166">
        <v>6.99</v>
      </c>
      <c r="B438" s="162" t="s">
        <v>699</v>
      </c>
      <c r="C438" s="161" t="s">
        <v>13</v>
      </c>
      <c r="D438" s="163">
        <v>19.5</v>
      </c>
      <c r="E438" s="164">
        <v>125</v>
      </c>
      <c r="F438" s="165">
        <f t="shared" si="55"/>
        <v>2437.5</v>
      </c>
      <c r="G438" s="34"/>
    </row>
    <row r="439" spans="1:7" ht="36.75" customHeight="1" x14ac:dyDescent="0.2">
      <c r="A439" s="168">
        <v>6.101</v>
      </c>
      <c r="B439" s="169" t="s">
        <v>708</v>
      </c>
      <c r="C439" s="170" t="s">
        <v>13</v>
      </c>
      <c r="D439" s="171">
        <v>3.4</v>
      </c>
      <c r="E439" s="172">
        <v>150</v>
      </c>
      <c r="F439" s="173">
        <f t="shared" si="55"/>
        <v>510</v>
      </c>
      <c r="G439" s="33"/>
    </row>
    <row r="440" spans="1:7" ht="24" x14ac:dyDescent="0.2">
      <c r="A440" s="167">
        <v>6.1020000000000003</v>
      </c>
      <c r="B440" s="162" t="s">
        <v>709</v>
      </c>
      <c r="C440" s="161" t="s">
        <v>7</v>
      </c>
      <c r="D440" s="163">
        <v>16</v>
      </c>
      <c r="E440" s="164">
        <v>388</v>
      </c>
      <c r="F440" s="165">
        <f t="shared" si="55"/>
        <v>6208</v>
      </c>
      <c r="G440" s="33"/>
    </row>
    <row r="441" spans="1:7" ht="24" x14ac:dyDescent="0.2">
      <c r="A441" s="167">
        <v>6.1029999999999998</v>
      </c>
      <c r="B441" s="162" t="s">
        <v>700</v>
      </c>
      <c r="C441" s="161" t="s">
        <v>7</v>
      </c>
      <c r="D441" s="163">
        <v>16</v>
      </c>
      <c r="E441" s="164">
        <v>52</v>
      </c>
      <c r="F441" s="165">
        <f t="shared" si="55"/>
        <v>832</v>
      </c>
      <c r="G441" s="33"/>
    </row>
    <row r="442" spans="1:7" ht="24" x14ac:dyDescent="0.2">
      <c r="A442" s="167">
        <v>6.1040000000000001</v>
      </c>
      <c r="B442" s="162" t="s">
        <v>701</v>
      </c>
      <c r="C442" s="161" t="s">
        <v>7</v>
      </c>
      <c r="D442" s="163">
        <v>50</v>
      </c>
      <c r="E442" s="164">
        <v>220</v>
      </c>
      <c r="F442" s="165">
        <f t="shared" si="55"/>
        <v>11000</v>
      </c>
      <c r="G442" s="33"/>
    </row>
    <row r="443" spans="1:7" ht="24" x14ac:dyDescent="0.2">
      <c r="A443" s="167">
        <v>6.1050000000000004</v>
      </c>
      <c r="B443" s="162" t="s">
        <v>702</v>
      </c>
      <c r="C443" s="161" t="s">
        <v>7</v>
      </c>
      <c r="D443" s="163">
        <v>20</v>
      </c>
      <c r="E443" s="164">
        <v>520</v>
      </c>
      <c r="F443" s="165">
        <f t="shared" si="55"/>
        <v>10400</v>
      </c>
      <c r="G443" s="33"/>
    </row>
    <row r="444" spans="1:7" ht="24" x14ac:dyDescent="0.2">
      <c r="A444" s="167">
        <v>6.1059999999999999</v>
      </c>
      <c r="B444" s="162" t="s">
        <v>703</v>
      </c>
      <c r="C444" s="161" t="s">
        <v>13</v>
      </c>
      <c r="D444" s="163">
        <v>200</v>
      </c>
      <c r="E444" s="164">
        <v>498</v>
      </c>
      <c r="F444" s="165">
        <f t="shared" si="55"/>
        <v>99600</v>
      </c>
      <c r="G444" s="33"/>
    </row>
    <row r="445" spans="1:7" ht="24" x14ac:dyDescent="0.2">
      <c r="A445" s="167">
        <v>6.1070000000000002</v>
      </c>
      <c r="B445" s="162" t="s">
        <v>704</v>
      </c>
      <c r="C445" s="161" t="s">
        <v>7</v>
      </c>
      <c r="D445" s="163">
        <v>12</v>
      </c>
      <c r="E445" s="164">
        <v>65</v>
      </c>
      <c r="F445" s="165">
        <f t="shared" si="55"/>
        <v>780</v>
      </c>
      <c r="G445" s="33"/>
    </row>
    <row r="446" spans="1:7" ht="24" x14ac:dyDescent="0.2">
      <c r="A446" s="167">
        <v>6.1079999999999997</v>
      </c>
      <c r="B446" s="162" t="s">
        <v>705</v>
      </c>
      <c r="C446" s="161" t="s">
        <v>7</v>
      </c>
      <c r="D446" s="163">
        <v>4</v>
      </c>
      <c r="E446" s="164">
        <v>250</v>
      </c>
      <c r="F446" s="165">
        <f t="shared" si="55"/>
        <v>1000</v>
      </c>
      <c r="G446" s="33"/>
    </row>
    <row r="447" spans="1:7" ht="24" x14ac:dyDescent="0.2">
      <c r="A447" s="167">
        <v>6.109</v>
      </c>
      <c r="B447" s="162" t="s">
        <v>706</v>
      </c>
      <c r="C447" s="161" t="s">
        <v>7</v>
      </c>
      <c r="D447" s="163">
        <v>8</v>
      </c>
      <c r="E447" s="164">
        <v>65</v>
      </c>
      <c r="F447" s="165">
        <f t="shared" si="55"/>
        <v>520</v>
      </c>
      <c r="G447" s="33"/>
    </row>
    <row r="448" spans="1:7" ht="24" x14ac:dyDescent="0.2">
      <c r="A448" s="167">
        <v>6.1109999999999998</v>
      </c>
      <c r="B448" s="162" t="s">
        <v>729</v>
      </c>
      <c r="C448" s="161" t="s">
        <v>7</v>
      </c>
      <c r="D448" s="163">
        <v>14</v>
      </c>
      <c r="E448" s="164">
        <v>230</v>
      </c>
      <c r="F448" s="165">
        <f t="shared" ref="F448:F463" si="56">+D448*E448</f>
        <v>3220</v>
      </c>
      <c r="G448" s="33"/>
    </row>
    <row r="449" spans="1:7" ht="24" x14ac:dyDescent="0.2">
      <c r="A449" s="167">
        <v>6.1120000000000001</v>
      </c>
      <c r="B449" s="162" t="s">
        <v>730</v>
      </c>
      <c r="C449" s="161" t="s">
        <v>7</v>
      </c>
      <c r="D449" s="163">
        <v>12</v>
      </c>
      <c r="E449" s="164">
        <v>80</v>
      </c>
      <c r="F449" s="165">
        <f t="shared" si="56"/>
        <v>960</v>
      </c>
      <c r="G449" s="33"/>
    </row>
    <row r="450" spans="1:7" ht="24" x14ac:dyDescent="0.2">
      <c r="A450" s="167">
        <v>6.1130000000000004</v>
      </c>
      <c r="B450" s="162" t="s">
        <v>731</v>
      </c>
      <c r="C450" s="161" t="s">
        <v>7</v>
      </c>
      <c r="D450" s="163">
        <v>24</v>
      </c>
      <c r="E450" s="164">
        <v>35</v>
      </c>
      <c r="F450" s="165">
        <f t="shared" si="56"/>
        <v>840</v>
      </c>
      <c r="G450" s="33"/>
    </row>
    <row r="451" spans="1:7" ht="24" x14ac:dyDescent="0.2">
      <c r="A451" s="167">
        <v>6.1139999999999999</v>
      </c>
      <c r="B451" s="162" t="s">
        <v>732</v>
      </c>
      <c r="C451" s="161" t="s">
        <v>7</v>
      </c>
      <c r="D451" s="163">
        <v>12</v>
      </c>
      <c r="E451" s="164">
        <v>92</v>
      </c>
      <c r="F451" s="165">
        <f t="shared" si="56"/>
        <v>1104</v>
      </c>
      <c r="G451" s="33"/>
    </row>
    <row r="452" spans="1:7" ht="24" x14ac:dyDescent="0.2">
      <c r="A452" s="167">
        <v>6.1150000000000002</v>
      </c>
      <c r="B452" s="162" t="s">
        <v>710</v>
      </c>
      <c r="C452" s="161" t="s">
        <v>13</v>
      </c>
      <c r="D452" s="163">
        <v>12</v>
      </c>
      <c r="E452" s="164">
        <v>98.15</v>
      </c>
      <c r="F452" s="165">
        <f t="shared" si="56"/>
        <v>1177.8000000000002</v>
      </c>
      <c r="G452" s="33"/>
    </row>
    <row r="453" spans="1:7" ht="36" x14ac:dyDescent="0.2">
      <c r="A453" s="167">
        <v>6.1159999999999997</v>
      </c>
      <c r="B453" s="162" t="s">
        <v>711</v>
      </c>
      <c r="C453" s="161" t="s">
        <v>7</v>
      </c>
      <c r="D453" s="163">
        <v>1</v>
      </c>
      <c r="E453" s="164">
        <v>6800</v>
      </c>
      <c r="F453" s="165">
        <f t="shared" si="56"/>
        <v>6800</v>
      </c>
      <c r="G453" s="33"/>
    </row>
    <row r="454" spans="1:7" ht="24" x14ac:dyDescent="0.2">
      <c r="A454" s="174">
        <v>6.1165000000000003</v>
      </c>
      <c r="B454" s="162" t="s">
        <v>733</v>
      </c>
      <c r="C454" s="161" t="s">
        <v>7</v>
      </c>
      <c r="D454" s="163">
        <v>1</v>
      </c>
      <c r="E454" s="164">
        <v>7900</v>
      </c>
      <c r="F454" s="165">
        <f t="shared" si="56"/>
        <v>7900</v>
      </c>
      <c r="G454" s="33"/>
    </row>
    <row r="455" spans="1:7" ht="24" x14ac:dyDescent="0.2">
      <c r="A455" s="167">
        <v>6.117</v>
      </c>
      <c r="B455" s="162" t="s">
        <v>734</v>
      </c>
      <c r="C455" s="161" t="s">
        <v>7</v>
      </c>
      <c r="D455" s="163">
        <v>2</v>
      </c>
      <c r="E455" s="164">
        <v>15800</v>
      </c>
      <c r="F455" s="165">
        <f t="shared" ref="F455" si="57">+D455*E455</f>
        <v>31600</v>
      </c>
      <c r="G455" s="33"/>
    </row>
    <row r="456" spans="1:7" ht="24" x14ac:dyDescent="0.2">
      <c r="A456" s="167">
        <v>6.1180000000000003</v>
      </c>
      <c r="B456" s="162" t="s">
        <v>735</v>
      </c>
      <c r="C456" s="161" t="s">
        <v>7</v>
      </c>
      <c r="D456" s="163">
        <v>1</v>
      </c>
      <c r="E456" s="164">
        <v>15800</v>
      </c>
      <c r="F456" s="165">
        <f t="shared" si="56"/>
        <v>15800</v>
      </c>
      <c r="G456" s="33"/>
    </row>
    <row r="457" spans="1:7" ht="24" x14ac:dyDescent="0.2">
      <c r="A457" s="167">
        <v>6.1189999999999998</v>
      </c>
      <c r="B457" s="162" t="s">
        <v>736</v>
      </c>
      <c r="C457" s="161" t="s">
        <v>7</v>
      </c>
      <c r="D457" s="163">
        <v>1</v>
      </c>
      <c r="E457" s="164">
        <v>28693</v>
      </c>
      <c r="F457" s="165">
        <f t="shared" si="56"/>
        <v>28693</v>
      </c>
      <c r="G457" s="33"/>
    </row>
    <row r="458" spans="1:7" ht="48" x14ac:dyDescent="0.2">
      <c r="A458" s="167">
        <v>6.1210000000000004</v>
      </c>
      <c r="B458" s="162" t="s">
        <v>722</v>
      </c>
      <c r="C458" s="161" t="s">
        <v>7</v>
      </c>
      <c r="D458" s="163">
        <v>2</v>
      </c>
      <c r="E458" s="164">
        <v>18000</v>
      </c>
      <c r="F458" s="165">
        <f t="shared" si="56"/>
        <v>36000</v>
      </c>
      <c r="G458" s="33"/>
    </row>
    <row r="459" spans="1:7" ht="48" x14ac:dyDescent="0.2">
      <c r="A459" s="167">
        <v>6.1219999999999999</v>
      </c>
      <c r="B459" s="162" t="s">
        <v>726</v>
      </c>
      <c r="C459" s="161" t="s">
        <v>7</v>
      </c>
      <c r="D459" s="163">
        <v>1</v>
      </c>
      <c r="E459" s="164">
        <v>16500</v>
      </c>
      <c r="F459" s="165">
        <f t="shared" si="56"/>
        <v>16500</v>
      </c>
      <c r="G459" s="33"/>
    </row>
    <row r="460" spans="1:7" ht="26.25" customHeight="1" x14ac:dyDescent="0.2">
      <c r="A460" s="167">
        <v>6.1230000000000002</v>
      </c>
      <c r="B460" s="162" t="s">
        <v>727</v>
      </c>
      <c r="C460" s="161" t="s">
        <v>7</v>
      </c>
      <c r="D460" s="163">
        <v>1</v>
      </c>
      <c r="E460" s="164">
        <v>13500</v>
      </c>
      <c r="F460" s="165">
        <f t="shared" si="56"/>
        <v>13500</v>
      </c>
      <c r="G460" s="33"/>
    </row>
    <row r="461" spans="1:7" ht="26.25" customHeight="1" x14ac:dyDescent="0.2">
      <c r="A461" s="167">
        <v>6.1260000000000003</v>
      </c>
      <c r="B461" s="162" t="s">
        <v>717</v>
      </c>
      <c r="C461" s="161" t="s">
        <v>7</v>
      </c>
      <c r="D461" s="163"/>
      <c r="E461" s="164">
        <v>0</v>
      </c>
      <c r="F461" s="165">
        <f t="shared" si="56"/>
        <v>0</v>
      </c>
      <c r="G461" s="33"/>
    </row>
    <row r="462" spans="1:7" x14ac:dyDescent="0.2">
      <c r="A462" s="167">
        <v>6.1269999999999998</v>
      </c>
      <c r="B462" s="162" t="s">
        <v>718</v>
      </c>
      <c r="C462" s="161" t="s">
        <v>7</v>
      </c>
      <c r="D462" s="163"/>
      <c r="E462" s="164">
        <v>0</v>
      </c>
      <c r="F462" s="165">
        <f t="shared" si="56"/>
        <v>0</v>
      </c>
      <c r="G462" s="33"/>
    </row>
    <row r="463" spans="1:7" ht="26.25" customHeight="1" x14ac:dyDescent="0.2">
      <c r="A463" s="167">
        <v>6.1280000000000001</v>
      </c>
      <c r="B463" s="162" t="s">
        <v>719</v>
      </c>
      <c r="C463" s="161" t="s">
        <v>7</v>
      </c>
      <c r="D463" s="163"/>
      <c r="E463" s="164">
        <v>0</v>
      </c>
      <c r="F463" s="165">
        <f t="shared" si="56"/>
        <v>0</v>
      </c>
      <c r="G463" s="33"/>
    </row>
    <row r="464" spans="1:7" ht="26.25" customHeight="1" x14ac:dyDescent="0.2">
      <c r="A464" s="167">
        <v>6.1289999999999996</v>
      </c>
      <c r="B464" s="162" t="s">
        <v>720</v>
      </c>
      <c r="C464" s="161" t="s">
        <v>7</v>
      </c>
      <c r="D464" s="163"/>
      <c r="E464" s="164">
        <v>0</v>
      </c>
      <c r="F464" s="165">
        <f t="shared" ref="F464:F468" si="58">+D464*E464</f>
        <v>0</v>
      </c>
      <c r="G464" s="33"/>
    </row>
    <row r="465" spans="1:7" ht="26.25" customHeight="1" x14ac:dyDescent="0.2">
      <c r="A465" s="167">
        <v>6.1310000000000002</v>
      </c>
      <c r="B465" s="162" t="s">
        <v>721</v>
      </c>
      <c r="C465" s="161" t="s">
        <v>13</v>
      </c>
      <c r="D465" s="163">
        <v>97</v>
      </c>
      <c r="E465" s="164">
        <v>0</v>
      </c>
      <c r="F465" s="165">
        <f t="shared" si="58"/>
        <v>0</v>
      </c>
      <c r="G465" s="33"/>
    </row>
    <row r="466" spans="1:7" ht="26.25" customHeight="1" x14ac:dyDescent="0.2">
      <c r="A466" s="167">
        <v>6.1319999999999997</v>
      </c>
      <c r="B466" s="162" t="s">
        <v>723</v>
      </c>
      <c r="C466" s="161" t="s">
        <v>13</v>
      </c>
      <c r="D466" s="163">
        <v>100</v>
      </c>
      <c r="E466" s="164">
        <v>0</v>
      </c>
      <c r="F466" s="165">
        <f t="shared" si="58"/>
        <v>0</v>
      </c>
      <c r="G466" s="33"/>
    </row>
    <row r="467" spans="1:7" ht="26.25" customHeight="1" x14ac:dyDescent="0.2">
      <c r="A467" s="167">
        <v>6.133</v>
      </c>
      <c r="B467" s="162" t="s">
        <v>724</v>
      </c>
      <c r="C467" s="161" t="s">
        <v>7</v>
      </c>
      <c r="D467" s="163">
        <v>100</v>
      </c>
      <c r="E467" s="164">
        <v>0</v>
      </c>
      <c r="F467" s="165">
        <f t="shared" si="58"/>
        <v>0</v>
      </c>
      <c r="G467" s="33"/>
    </row>
    <row r="468" spans="1:7" ht="26.25" customHeight="1" x14ac:dyDescent="0.2">
      <c r="A468" s="167">
        <v>6.1340000000000003</v>
      </c>
      <c r="B468" s="162" t="s">
        <v>725</v>
      </c>
      <c r="C468" s="161" t="s">
        <v>7</v>
      </c>
      <c r="D468" s="163">
        <v>100</v>
      </c>
      <c r="E468" s="164">
        <v>0</v>
      </c>
      <c r="F468" s="165">
        <f t="shared" si="58"/>
        <v>0</v>
      </c>
      <c r="G468" s="33"/>
    </row>
    <row r="469" spans="1:7" ht="26.25" customHeight="1" x14ac:dyDescent="0.2">
      <c r="A469" s="167">
        <v>6.1349999999999998</v>
      </c>
      <c r="B469" s="162" t="s">
        <v>728</v>
      </c>
      <c r="C469" s="161" t="s">
        <v>7</v>
      </c>
      <c r="D469" s="163">
        <v>100</v>
      </c>
      <c r="E469" s="164">
        <v>0</v>
      </c>
      <c r="F469" s="165">
        <f t="shared" ref="F469" si="59">+D469*E469</f>
        <v>0</v>
      </c>
      <c r="G469" s="33"/>
    </row>
    <row r="470" spans="1:7" ht="36" x14ac:dyDescent="0.2">
      <c r="A470" s="139">
        <v>6.1360000000000001</v>
      </c>
      <c r="B470" s="32" t="s">
        <v>765</v>
      </c>
      <c r="C470" s="10" t="s">
        <v>7</v>
      </c>
      <c r="D470" s="22">
        <v>1</v>
      </c>
      <c r="E470" s="33">
        <v>3143.1</v>
      </c>
      <c r="F470" s="33">
        <f t="shared" ref="F470" si="60">D470*E470</f>
        <v>3143.1</v>
      </c>
      <c r="G470" s="33"/>
    </row>
    <row r="471" spans="1:7" ht="48" x14ac:dyDescent="0.2">
      <c r="A471" s="181">
        <v>6.1369999999999996</v>
      </c>
      <c r="B471" s="32" t="s">
        <v>776</v>
      </c>
      <c r="C471" s="10" t="s">
        <v>7</v>
      </c>
      <c r="D471" s="22">
        <v>1</v>
      </c>
      <c r="E471" s="33">
        <v>8034.67</v>
      </c>
      <c r="F471" s="34">
        <f>D471*E471</f>
        <v>8034.67</v>
      </c>
      <c r="G471" s="34"/>
    </row>
    <row r="472" spans="1:7" ht="36" x14ac:dyDescent="0.2">
      <c r="A472" s="181">
        <v>6.1379999999999999</v>
      </c>
      <c r="B472" s="32" t="s">
        <v>846</v>
      </c>
      <c r="C472" s="10" t="s">
        <v>7</v>
      </c>
      <c r="D472" s="22">
        <v>1</v>
      </c>
      <c r="E472" s="33">
        <v>8034.67</v>
      </c>
      <c r="F472" s="34">
        <f>D472*E472</f>
        <v>8034.67</v>
      </c>
      <c r="G472" s="34"/>
    </row>
    <row r="473" spans="1:7" ht="120" x14ac:dyDescent="0.2">
      <c r="A473" s="10">
        <v>6.01</v>
      </c>
      <c r="B473" s="32" t="s">
        <v>328</v>
      </c>
      <c r="C473" s="53" t="s">
        <v>7</v>
      </c>
      <c r="D473" s="54">
        <v>1</v>
      </c>
      <c r="E473" s="33">
        <v>26392.32</v>
      </c>
      <c r="F473" s="34">
        <f>D473*E473</f>
        <v>26392.32</v>
      </c>
      <c r="G473" s="34"/>
    </row>
    <row r="474" spans="1:7" s="23" customFormat="1" x14ac:dyDescent="0.2">
      <c r="A474" s="37"/>
      <c r="B474" s="27" t="s">
        <v>24</v>
      </c>
      <c r="C474" s="38"/>
      <c r="D474" s="39"/>
      <c r="E474" s="40"/>
      <c r="F474" s="41">
        <f>SUM(F340:F405)</f>
        <v>508779.7899999998</v>
      </c>
      <c r="G474" s="41"/>
    </row>
    <row r="475" spans="1:7" s="23" customFormat="1" x14ac:dyDescent="0.2">
      <c r="A475" s="37"/>
      <c r="B475" s="27"/>
      <c r="C475" s="38"/>
      <c r="D475" s="39"/>
      <c r="E475" s="40"/>
      <c r="F475" s="41"/>
      <c r="G475" s="41"/>
    </row>
    <row r="476" spans="1:7" s="23" customFormat="1" x14ac:dyDescent="0.2">
      <c r="A476" s="43">
        <v>7</v>
      </c>
      <c r="B476" s="239" t="s">
        <v>25</v>
      </c>
      <c r="C476" s="239"/>
      <c r="D476" s="43"/>
      <c r="E476" s="51"/>
      <c r="F476" s="41"/>
      <c r="G476" s="41"/>
    </row>
    <row r="477" spans="1:7" ht="36" x14ac:dyDescent="0.2">
      <c r="A477" s="21">
        <v>7.01</v>
      </c>
      <c r="B477" s="45" t="s">
        <v>386</v>
      </c>
      <c r="C477" s="10" t="s">
        <v>12</v>
      </c>
      <c r="D477" s="22">
        <v>1</v>
      </c>
      <c r="E477" s="33">
        <v>270.98</v>
      </c>
      <c r="F477" s="34">
        <f>D477*E477</f>
        <v>270.98</v>
      </c>
      <c r="G477" s="34"/>
    </row>
    <row r="478" spans="1:7" ht="48" x14ac:dyDescent="0.2">
      <c r="A478" s="21">
        <v>7.02</v>
      </c>
      <c r="B478" s="45" t="s">
        <v>387</v>
      </c>
      <c r="C478" s="10" t="s">
        <v>12</v>
      </c>
      <c r="D478" s="22">
        <v>1</v>
      </c>
      <c r="E478" s="33">
        <v>645.64</v>
      </c>
      <c r="F478" s="34">
        <f>D478*E478</f>
        <v>645.64</v>
      </c>
      <c r="G478" s="34"/>
    </row>
    <row r="479" spans="1:7" ht="48" x14ac:dyDescent="0.2">
      <c r="A479" s="21">
        <v>7.03</v>
      </c>
      <c r="B479" s="45" t="s">
        <v>388</v>
      </c>
      <c r="C479" s="10" t="s">
        <v>12</v>
      </c>
      <c r="D479" s="22">
        <v>1</v>
      </c>
      <c r="E479" s="33">
        <v>494.82</v>
      </c>
      <c r="F479" s="34">
        <f>D479*E479</f>
        <v>494.82</v>
      </c>
      <c r="G479" s="34"/>
    </row>
    <row r="480" spans="1:7" ht="36" x14ac:dyDescent="0.2">
      <c r="A480" s="8">
        <v>7.04</v>
      </c>
      <c r="B480" s="32" t="s">
        <v>389</v>
      </c>
      <c r="C480" s="10" t="s">
        <v>12</v>
      </c>
      <c r="D480" s="22">
        <v>1</v>
      </c>
      <c r="E480" s="33">
        <v>323.42</v>
      </c>
      <c r="F480" s="33">
        <f t="shared" ref="F480:F481" si="61">PRODUCT(D480:E480)</f>
        <v>323.42</v>
      </c>
      <c r="G480" s="33"/>
    </row>
    <row r="481" spans="1:7" ht="48" x14ac:dyDescent="0.2">
      <c r="A481" s="8">
        <v>7.05</v>
      </c>
      <c r="B481" s="32" t="s">
        <v>390</v>
      </c>
      <c r="C481" s="10" t="s">
        <v>12</v>
      </c>
      <c r="D481" s="22">
        <v>1</v>
      </c>
      <c r="E481" s="33">
        <v>567.5</v>
      </c>
      <c r="F481" s="33">
        <f t="shared" si="61"/>
        <v>567.5</v>
      </c>
      <c r="G481" s="33"/>
    </row>
    <row r="482" spans="1:7" ht="48" x14ac:dyDescent="0.2">
      <c r="A482" s="35">
        <v>7.06</v>
      </c>
      <c r="B482" s="45" t="s">
        <v>391</v>
      </c>
      <c r="C482" s="10" t="s">
        <v>12</v>
      </c>
      <c r="D482" s="22">
        <v>1</v>
      </c>
      <c r="E482" s="33">
        <v>476.64</v>
      </c>
      <c r="F482" s="34">
        <f t="shared" ref="F482:F513" si="62">PRODUCT(D482:E482)</f>
        <v>476.64</v>
      </c>
      <c r="G482" s="34"/>
    </row>
    <row r="483" spans="1:7" ht="48" x14ac:dyDescent="0.2">
      <c r="A483" s="35">
        <v>7.07</v>
      </c>
      <c r="B483" s="45" t="s">
        <v>392</v>
      </c>
      <c r="C483" s="10" t="s">
        <v>12</v>
      </c>
      <c r="D483" s="22">
        <v>1</v>
      </c>
      <c r="E483" s="33">
        <v>729.39</v>
      </c>
      <c r="F483" s="34">
        <f t="shared" si="62"/>
        <v>729.39</v>
      </c>
      <c r="G483" s="34"/>
    </row>
    <row r="484" spans="1:7" ht="60" x14ac:dyDescent="0.2">
      <c r="A484" s="8">
        <v>7.08</v>
      </c>
      <c r="B484" s="32" t="s">
        <v>393</v>
      </c>
      <c r="C484" s="10" t="s">
        <v>7</v>
      </c>
      <c r="D484" s="22">
        <v>1</v>
      </c>
      <c r="E484" s="33">
        <v>3446.64</v>
      </c>
      <c r="F484" s="33">
        <f t="shared" si="62"/>
        <v>3446.64</v>
      </c>
      <c r="G484" s="33"/>
    </row>
    <row r="485" spans="1:7" ht="48" x14ac:dyDescent="0.2">
      <c r="A485" s="8">
        <v>7.09</v>
      </c>
      <c r="B485" s="32" t="s">
        <v>571</v>
      </c>
      <c r="C485" s="10" t="s">
        <v>13</v>
      </c>
      <c r="D485" s="22">
        <v>1</v>
      </c>
      <c r="E485" s="33">
        <v>3224.25</v>
      </c>
      <c r="F485" s="33">
        <f t="shared" si="62"/>
        <v>3224.25</v>
      </c>
      <c r="G485" s="33"/>
    </row>
    <row r="486" spans="1:7" ht="48" x14ac:dyDescent="0.2">
      <c r="A486" s="36">
        <v>7.1</v>
      </c>
      <c r="B486" s="45" t="s">
        <v>394</v>
      </c>
      <c r="C486" s="10" t="s">
        <v>7</v>
      </c>
      <c r="D486" s="22">
        <v>1</v>
      </c>
      <c r="E486" s="33">
        <v>6621.95</v>
      </c>
      <c r="F486" s="34">
        <f t="shared" si="62"/>
        <v>6621.95</v>
      </c>
      <c r="G486" s="34"/>
    </row>
    <row r="487" spans="1:7" ht="48" x14ac:dyDescent="0.2">
      <c r="A487" s="21">
        <v>7.11</v>
      </c>
      <c r="B487" s="45" t="s">
        <v>395</v>
      </c>
      <c r="C487" s="10" t="s">
        <v>7</v>
      </c>
      <c r="D487" s="22">
        <v>1</v>
      </c>
      <c r="E487" s="33">
        <v>5601.07</v>
      </c>
      <c r="F487" s="34">
        <f t="shared" si="62"/>
        <v>5601.07</v>
      </c>
      <c r="G487" s="34"/>
    </row>
    <row r="488" spans="1:7" ht="48" x14ac:dyDescent="0.2">
      <c r="A488" s="21">
        <v>7.12</v>
      </c>
      <c r="B488" s="45" t="s">
        <v>396</v>
      </c>
      <c r="C488" s="10" t="s">
        <v>7</v>
      </c>
      <c r="D488" s="22">
        <v>1</v>
      </c>
      <c r="E488" s="33">
        <v>3328.2</v>
      </c>
      <c r="F488" s="34">
        <f t="shared" si="62"/>
        <v>3328.2</v>
      </c>
      <c r="G488" s="34"/>
    </row>
    <row r="489" spans="1:7" ht="48" x14ac:dyDescent="0.2">
      <c r="A489" s="21">
        <v>7.13</v>
      </c>
      <c r="B489" s="45" t="s">
        <v>397</v>
      </c>
      <c r="C489" s="10" t="s">
        <v>7</v>
      </c>
      <c r="D489" s="22">
        <v>1</v>
      </c>
      <c r="E489" s="33">
        <v>3011.33</v>
      </c>
      <c r="F489" s="34">
        <f t="shared" si="62"/>
        <v>3011.33</v>
      </c>
      <c r="G489" s="34"/>
    </row>
    <row r="490" spans="1:7" ht="36" x14ac:dyDescent="0.2">
      <c r="A490" s="8">
        <v>7.14</v>
      </c>
      <c r="B490" s="45" t="s">
        <v>398</v>
      </c>
      <c r="C490" s="10" t="s">
        <v>7</v>
      </c>
      <c r="D490" s="22">
        <v>1</v>
      </c>
      <c r="E490" s="33">
        <v>1469.68</v>
      </c>
      <c r="F490" s="34">
        <f t="shared" si="62"/>
        <v>1469.68</v>
      </c>
      <c r="G490" s="34"/>
    </row>
    <row r="491" spans="1:7" ht="48" x14ac:dyDescent="0.2">
      <c r="A491" s="8">
        <v>7.15</v>
      </c>
      <c r="B491" s="32" t="s">
        <v>399</v>
      </c>
      <c r="C491" s="10" t="s">
        <v>7</v>
      </c>
      <c r="D491" s="22">
        <v>1</v>
      </c>
      <c r="E491" s="33">
        <v>3337.66</v>
      </c>
      <c r="F491" s="33">
        <f t="shared" si="62"/>
        <v>3337.66</v>
      </c>
      <c r="G491" s="33"/>
    </row>
    <row r="492" spans="1:7" ht="36" x14ac:dyDescent="0.2">
      <c r="A492" s="8">
        <v>7.16</v>
      </c>
      <c r="B492" s="32" t="s">
        <v>666</v>
      </c>
      <c r="C492" s="10" t="s">
        <v>7</v>
      </c>
      <c r="D492" s="22">
        <v>1</v>
      </c>
      <c r="E492" s="33">
        <v>2245.9</v>
      </c>
      <c r="F492" s="33">
        <f t="shared" si="62"/>
        <v>2245.9</v>
      </c>
      <c r="G492" s="33"/>
    </row>
    <row r="493" spans="1:7" ht="48" x14ac:dyDescent="0.2">
      <c r="A493" s="8">
        <v>7.17</v>
      </c>
      <c r="B493" s="32" t="s">
        <v>400</v>
      </c>
      <c r="C493" s="10" t="s">
        <v>7</v>
      </c>
      <c r="D493" s="22">
        <v>1</v>
      </c>
      <c r="E493" s="33">
        <v>9649.52</v>
      </c>
      <c r="F493" s="33">
        <f t="shared" si="62"/>
        <v>9649.52</v>
      </c>
      <c r="G493" s="33"/>
    </row>
    <row r="494" spans="1:7" ht="36" x14ac:dyDescent="0.2">
      <c r="A494" s="8">
        <v>7.18</v>
      </c>
      <c r="B494" s="32" t="s">
        <v>401</v>
      </c>
      <c r="C494" s="10" t="s">
        <v>7</v>
      </c>
      <c r="D494" s="22">
        <v>1</v>
      </c>
      <c r="E494" s="33">
        <v>6328.8</v>
      </c>
      <c r="F494" s="33">
        <f t="shared" si="62"/>
        <v>6328.8</v>
      </c>
      <c r="G494" s="33"/>
    </row>
    <row r="495" spans="1:7" ht="36" x14ac:dyDescent="0.2">
      <c r="A495" s="8">
        <v>7.19</v>
      </c>
      <c r="B495" s="32" t="s">
        <v>402</v>
      </c>
      <c r="C495" s="10" t="s">
        <v>7</v>
      </c>
      <c r="D495" s="22">
        <v>1</v>
      </c>
      <c r="E495" s="33">
        <v>7133.34</v>
      </c>
      <c r="F495" s="33">
        <f t="shared" si="62"/>
        <v>7133.34</v>
      </c>
      <c r="G495" s="33"/>
    </row>
    <row r="496" spans="1:7" ht="48" x14ac:dyDescent="0.2">
      <c r="A496" s="8">
        <v>7.2</v>
      </c>
      <c r="B496" s="32" t="s">
        <v>403</v>
      </c>
      <c r="C496" s="10" t="s">
        <v>7</v>
      </c>
      <c r="D496" s="22">
        <v>1</v>
      </c>
      <c r="E496" s="33">
        <v>7133.34</v>
      </c>
      <c r="F496" s="33">
        <f t="shared" si="62"/>
        <v>7133.34</v>
      </c>
      <c r="G496" s="33"/>
    </row>
    <row r="497" spans="1:7" ht="48" x14ac:dyDescent="0.2">
      <c r="A497" s="8">
        <v>7.21</v>
      </c>
      <c r="B497" s="32" t="s">
        <v>404</v>
      </c>
      <c r="C497" s="10" t="s">
        <v>7</v>
      </c>
      <c r="D497" s="22">
        <v>1</v>
      </c>
      <c r="E497" s="33">
        <v>6328.8</v>
      </c>
      <c r="F497" s="33">
        <f t="shared" si="62"/>
        <v>6328.8</v>
      </c>
      <c r="G497" s="33"/>
    </row>
    <row r="498" spans="1:7" ht="36" x14ac:dyDescent="0.2">
      <c r="A498" s="8">
        <v>7.22</v>
      </c>
      <c r="B498" s="32" t="s">
        <v>405</v>
      </c>
      <c r="C498" s="10" t="s">
        <v>7</v>
      </c>
      <c r="D498" s="22">
        <v>1</v>
      </c>
      <c r="E498" s="33">
        <v>2766.47</v>
      </c>
      <c r="F498" s="33">
        <f t="shared" si="62"/>
        <v>2766.47</v>
      </c>
      <c r="G498" s="33"/>
    </row>
    <row r="499" spans="1:7" ht="48" x14ac:dyDescent="0.2">
      <c r="A499" s="46">
        <v>7.23</v>
      </c>
      <c r="B499" s="45" t="s">
        <v>406</v>
      </c>
      <c r="C499" s="10" t="s">
        <v>7</v>
      </c>
      <c r="D499" s="22">
        <v>1</v>
      </c>
      <c r="E499" s="9">
        <v>459.1</v>
      </c>
      <c r="F499" s="34">
        <f t="shared" si="62"/>
        <v>459.1</v>
      </c>
      <c r="G499" s="34"/>
    </row>
    <row r="500" spans="1:7" ht="36" x14ac:dyDescent="0.2">
      <c r="A500" s="8">
        <v>7.24</v>
      </c>
      <c r="B500" s="45" t="s">
        <v>407</v>
      </c>
      <c r="C500" s="10" t="s">
        <v>7</v>
      </c>
      <c r="D500" s="22">
        <v>1</v>
      </c>
      <c r="E500" s="33">
        <v>128.33000000000001</v>
      </c>
      <c r="F500" s="34">
        <f t="shared" si="62"/>
        <v>128.33000000000001</v>
      </c>
      <c r="G500" s="34"/>
    </row>
    <row r="501" spans="1:7" ht="60" x14ac:dyDescent="0.2">
      <c r="A501" s="8">
        <v>7.25</v>
      </c>
      <c r="B501" s="45" t="s">
        <v>408</v>
      </c>
      <c r="C501" s="10" t="s">
        <v>7</v>
      </c>
      <c r="D501" s="22">
        <v>1</v>
      </c>
      <c r="E501" s="33">
        <v>5765.07</v>
      </c>
      <c r="F501" s="34">
        <f t="shared" si="62"/>
        <v>5765.07</v>
      </c>
      <c r="G501" s="34"/>
    </row>
    <row r="502" spans="1:7" ht="60" x14ac:dyDescent="0.2">
      <c r="A502" s="35">
        <v>7.26</v>
      </c>
      <c r="B502" s="45" t="s">
        <v>409</v>
      </c>
      <c r="C502" s="10" t="s">
        <v>7</v>
      </c>
      <c r="D502" s="22">
        <v>1</v>
      </c>
      <c r="E502" s="33">
        <v>4700.45</v>
      </c>
      <c r="F502" s="34">
        <f t="shared" si="62"/>
        <v>4700.45</v>
      </c>
      <c r="G502" s="34"/>
    </row>
    <row r="503" spans="1:7" ht="60" x14ac:dyDescent="0.2">
      <c r="A503" s="21">
        <v>7.27</v>
      </c>
      <c r="B503" s="45" t="s">
        <v>410</v>
      </c>
      <c r="C503" s="10" t="s">
        <v>7</v>
      </c>
      <c r="D503" s="22">
        <v>1</v>
      </c>
      <c r="E503" s="33">
        <v>5353.06</v>
      </c>
      <c r="F503" s="34">
        <f>PRODUCT(D503:E503)</f>
        <v>5353.06</v>
      </c>
      <c r="G503" s="34"/>
    </row>
    <row r="504" spans="1:7" ht="48" x14ac:dyDescent="0.2">
      <c r="A504" s="8">
        <v>7.28</v>
      </c>
      <c r="B504" s="45" t="s">
        <v>572</v>
      </c>
      <c r="C504" s="10" t="s">
        <v>13</v>
      </c>
      <c r="D504" s="22">
        <v>1</v>
      </c>
      <c r="E504" s="33">
        <v>3239.85</v>
      </c>
      <c r="F504" s="34">
        <f>PRODUCT(D504:E504)</f>
        <v>3239.85</v>
      </c>
      <c r="G504" s="34"/>
    </row>
    <row r="505" spans="1:7" ht="48" x14ac:dyDescent="0.2">
      <c r="A505" s="8">
        <v>7.29</v>
      </c>
      <c r="B505" s="45" t="s">
        <v>411</v>
      </c>
      <c r="C505" s="10" t="s">
        <v>7</v>
      </c>
      <c r="D505" s="22">
        <v>1</v>
      </c>
      <c r="E505" s="33">
        <v>4423.58</v>
      </c>
      <c r="F505" s="34">
        <f t="shared" si="62"/>
        <v>4423.58</v>
      </c>
      <c r="G505" s="34"/>
    </row>
    <row r="506" spans="1:7" ht="60" x14ac:dyDescent="0.2">
      <c r="A506" s="8">
        <v>7.3</v>
      </c>
      <c r="B506" s="45" t="s">
        <v>412</v>
      </c>
      <c r="C506" s="10" t="s">
        <v>7</v>
      </c>
      <c r="D506" s="22">
        <v>1</v>
      </c>
      <c r="E506" s="33">
        <v>3190.4</v>
      </c>
      <c r="F506" s="34">
        <f t="shared" si="62"/>
        <v>3190.4</v>
      </c>
      <c r="G506" s="34"/>
    </row>
    <row r="507" spans="1:7" ht="48" x14ac:dyDescent="0.2">
      <c r="A507" s="21">
        <v>7.31</v>
      </c>
      <c r="B507" s="45" t="s">
        <v>413</v>
      </c>
      <c r="C507" s="10" t="s">
        <v>7</v>
      </c>
      <c r="D507" s="22">
        <v>1</v>
      </c>
      <c r="E507" s="33">
        <v>4458.84</v>
      </c>
      <c r="F507" s="34">
        <f t="shared" si="62"/>
        <v>4458.84</v>
      </c>
      <c r="G507" s="34"/>
    </row>
    <row r="508" spans="1:7" ht="48" x14ac:dyDescent="0.2">
      <c r="A508" s="8">
        <v>7.32</v>
      </c>
      <c r="B508" s="45" t="s">
        <v>414</v>
      </c>
      <c r="C508" s="10" t="s">
        <v>7</v>
      </c>
      <c r="D508" s="22">
        <v>1</v>
      </c>
      <c r="E508" s="33">
        <v>3038.68</v>
      </c>
      <c r="F508" s="34">
        <f t="shared" si="62"/>
        <v>3038.68</v>
      </c>
      <c r="G508" s="34"/>
    </row>
    <row r="509" spans="1:7" ht="60" x14ac:dyDescent="0.2">
      <c r="A509" s="21">
        <v>7.33</v>
      </c>
      <c r="B509" s="45" t="s">
        <v>415</v>
      </c>
      <c r="C509" s="10" t="s">
        <v>7</v>
      </c>
      <c r="D509" s="22">
        <v>1</v>
      </c>
      <c r="E509" s="33">
        <v>5333.67</v>
      </c>
      <c r="F509" s="34">
        <f t="shared" si="62"/>
        <v>5333.67</v>
      </c>
      <c r="G509" s="34"/>
    </row>
    <row r="510" spans="1:7" ht="60" x14ac:dyDescent="0.2">
      <c r="A510" s="8">
        <v>7.34</v>
      </c>
      <c r="B510" s="45" t="s">
        <v>416</v>
      </c>
      <c r="C510" s="10" t="s">
        <v>7</v>
      </c>
      <c r="D510" s="22">
        <v>1</v>
      </c>
      <c r="E510" s="33">
        <v>3143.55</v>
      </c>
      <c r="F510" s="34">
        <f t="shared" si="62"/>
        <v>3143.55</v>
      </c>
      <c r="G510" s="34"/>
    </row>
    <row r="511" spans="1:7" ht="36" x14ac:dyDescent="0.2">
      <c r="A511" s="8">
        <v>7.35</v>
      </c>
      <c r="B511" s="32" t="s">
        <v>417</v>
      </c>
      <c r="C511" s="10" t="s">
        <v>7</v>
      </c>
      <c r="D511" s="22">
        <v>1</v>
      </c>
      <c r="E511" s="33">
        <v>1684.37</v>
      </c>
      <c r="F511" s="33">
        <f t="shared" si="62"/>
        <v>1684.37</v>
      </c>
      <c r="G511" s="33"/>
    </row>
    <row r="512" spans="1:7" ht="36" x14ac:dyDescent="0.2">
      <c r="A512" s="8">
        <v>7.36</v>
      </c>
      <c r="B512" s="32" t="s">
        <v>418</v>
      </c>
      <c r="C512" s="10" t="s">
        <v>7</v>
      </c>
      <c r="D512" s="22">
        <v>1</v>
      </c>
      <c r="E512" s="33">
        <v>352.42</v>
      </c>
      <c r="F512" s="33">
        <f t="shared" si="62"/>
        <v>352.42</v>
      </c>
      <c r="G512" s="33"/>
    </row>
    <row r="513" spans="1:7" ht="48" x14ac:dyDescent="0.2">
      <c r="A513" s="8">
        <v>7.37</v>
      </c>
      <c r="B513" s="32" t="s">
        <v>638</v>
      </c>
      <c r="C513" s="10" t="s">
        <v>13</v>
      </c>
      <c r="D513" s="22">
        <v>1</v>
      </c>
      <c r="E513" s="33">
        <v>352.42</v>
      </c>
      <c r="F513" s="33">
        <f t="shared" si="62"/>
        <v>352.42</v>
      </c>
      <c r="G513" s="33"/>
    </row>
    <row r="514" spans="1:7" ht="36" x14ac:dyDescent="0.2">
      <c r="A514" s="8">
        <v>7.38</v>
      </c>
      <c r="B514" s="32" t="s">
        <v>667</v>
      </c>
      <c r="C514" s="10" t="s">
        <v>7</v>
      </c>
      <c r="D514" s="22">
        <v>1</v>
      </c>
      <c r="E514" s="33">
        <v>2245.9</v>
      </c>
      <c r="F514" s="33">
        <f t="shared" ref="F514" si="63">PRODUCT(D514:E514)</f>
        <v>2245.9</v>
      </c>
      <c r="G514" s="33"/>
    </row>
    <row r="515" spans="1:7" ht="36" x14ac:dyDescent="0.2">
      <c r="A515" s="8">
        <v>7.39</v>
      </c>
      <c r="B515" s="32" t="s">
        <v>670</v>
      </c>
      <c r="C515" s="10" t="s">
        <v>7</v>
      </c>
      <c r="D515" s="22">
        <v>1</v>
      </c>
      <c r="E515" s="33">
        <v>2245.9</v>
      </c>
      <c r="F515" s="33">
        <f t="shared" ref="F515" si="64">PRODUCT(D515:E515)</f>
        <v>2245.9</v>
      </c>
      <c r="G515" s="33"/>
    </row>
    <row r="516" spans="1:7" ht="36" x14ac:dyDescent="0.2">
      <c r="A516" s="8">
        <v>7.4</v>
      </c>
      <c r="B516" s="32" t="s">
        <v>671</v>
      </c>
      <c r="C516" s="10" t="s">
        <v>7</v>
      </c>
      <c r="D516" s="22">
        <v>1</v>
      </c>
      <c r="E516" s="33">
        <v>2245.9</v>
      </c>
      <c r="F516" s="33">
        <f t="shared" ref="F516" si="65">PRODUCT(D516:E516)</f>
        <v>2245.9</v>
      </c>
      <c r="G516" s="33"/>
    </row>
    <row r="517" spans="1:7" s="23" customFormat="1" x14ac:dyDescent="0.2">
      <c r="A517" s="56"/>
      <c r="B517" s="27" t="s">
        <v>26</v>
      </c>
      <c r="C517" s="38"/>
      <c r="D517" s="39"/>
      <c r="E517" s="40"/>
      <c r="F517" s="41">
        <f>SUM(F477:F512)</f>
        <v>120406.70999999998</v>
      </c>
      <c r="G517" s="41"/>
    </row>
    <row r="518" spans="1:7" s="23" customFormat="1" x14ac:dyDescent="0.2">
      <c r="A518" s="56"/>
      <c r="B518" s="27"/>
      <c r="C518" s="38"/>
      <c r="D518" s="39"/>
      <c r="E518" s="40"/>
      <c r="F518" s="41"/>
      <c r="G518" s="41"/>
    </row>
    <row r="519" spans="1:7" s="23" customFormat="1" x14ac:dyDescent="0.2">
      <c r="A519" s="43">
        <v>8</v>
      </c>
      <c r="B519" s="239" t="s">
        <v>27</v>
      </c>
      <c r="C519" s="239"/>
      <c r="D519" s="43"/>
      <c r="E519" s="51"/>
      <c r="F519" s="41"/>
      <c r="G519" s="41"/>
    </row>
    <row r="520" spans="1:7" ht="72" x14ac:dyDescent="0.2">
      <c r="A520" s="21">
        <v>8.01</v>
      </c>
      <c r="B520" s="32" t="s">
        <v>419</v>
      </c>
      <c r="C520" s="10" t="s">
        <v>12</v>
      </c>
      <c r="D520" s="22">
        <v>1</v>
      </c>
      <c r="E520" s="33">
        <v>647.57000000000005</v>
      </c>
      <c r="F520" s="34">
        <f t="shared" ref="F520:F530" si="66">PRODUCT(D520:E520)</f>
        <v>647.57000000000005</v>
      </c>
      <c r="G520" s="34"/>
    </row>
    <row r="521" spans="1:7" ht="72" x14ac:dyDescent="0.2">
      <c r="A521" s="21">
        <v>8.02</v>
      </c>
      <c r="B521" s="32" t="s">
        <v>420</v>
      </c>
      <c r="C521" s="10" t="s">
        <v>12</v>
      </c>
      <c r="D521" s="22">
        <v>1</v>
      </c>
      <c r="E521" s="33">
        <v>994.24</v>
      </c>
      <c r="F521" s="34">
        <f t="shared" si="66"/>
        <v>994.24</v>
      </c>
      <c r="G521" s="34"/>
    </row>
    <row r="522" spans="1:7" ht="72" x14ac:dyDescent="0.2">
      <c r="A522" s="21">
        <v>8.0299999999999994</v>
      </c>
      <c r="B522" s="32" t="s">
        <v>421</v>
      </c>
      <c r="C522" s="10" t="s">
        <v>12</v>
      </c>
      <c r="D522" s="22">
        <v>1</v>
      </c>
      <c r="E522" s="33">
        <v>1030.45</v>
      </c>
      <c r="F522" s="34">
        <f t="shared" si="66"/>
        <v>1030.45</v>
      </c>
      <c r="G522" s="34"/>
    </row>
    <row r="523" spans="1:7" ht="72" x14ac:dyDescent="0.2">
      <c r="A523" s="21">
        <v>8.0399999999999991</v>
      </c>
      <c r="B523" s="32" t="s">
        <v>422</v>
      </c>
      <c r="C523" s="10" t="s">
        <v>12</v>
      </c>
      <c r="D523" s="22">
        <v>1</v>
      </c>
      <c r="E523" s="33">
        <v>677.85</v>
      </c>
      <c r="F523" s="34">
        <f t="shared" si="66"/>
        <v>677.85</v>
      </c>
      <c r="G523" s="34"/>
    </row>
    <row r="524" spans="1:7" ht="72" x14ac:dyDescent="0.2">
      <c r="A524" s="21">
        <v>8.0500000000000007</v>
      </c>
      <c r="B524" s="32" t="s">
        <v>423</v>
      </c>
      <c r="C524" s="10" t="s">
        <v>12</v>
      </c>
      <c r="D524" s="22">
        <v>1</v>
      </c>
      <c r="E524" s="33">
        <v>1000.17</v>
      </c>
      <c r="F524" s="34">
        <f t="shared" si="66"/>
        <v>1000.17</v>
      </c>
      <c r="G524" s="34"/>
    </row>
    <row r="525" spans="1:7" ht="60" x14ac:dyDescent="0.2">
      <c r="A525" s="21">
        <v>8.06</v>
      </c>
      <c r="B525" s="32" t="s">
        <v>424</v>
      </c>
      <c r="C525" s="10" t="s">
        <v>13</v>
      </c>
      <c r="D525" s="22">
        <v>1</v>
      </c>
      <c r="E525" s="33">
        <v>59.35</v>
      </c>
      <c r="F525" s="34">
        <f t="shared" si="66"/>
        <v>59.35</v>
      </c>
      <c r="G525" s="34"/>
    </row>
    <row r="526" spans="1:7" ht="60" x14ac:dyDescent="0.2">
      <c r="A526" s="21">
        <v>8.07</v>
      </c>
      <c r="B526" s="32" t="s">
        <v>425</v>
      </c>
      <c r="C526" s="10" t="s">
        <v>12</v>
      </c>
      <c r="D526" s="22">
        <v>1</v>
      </c>
      <c r="E526" s="33">
        <v>1083.72</v>
      </c>
      <c r="F526" s="34">
        <f t="shared" si="66"/>
        <v>1083.72</v>
      </c>
      <c r="G526" s="34"/>
    </row>
    <row r="527" spans="1:7" ht="72" x14ac:dyDescent="0.2">
      <c r="A527" s="21">
        <v>8.08</v>
      </c>
      <c r="B527" s="32" t="s">
        <v>426</v>
      </c>
      <c r="C527" s="10" t="s">
        <v>12</v>
      </c>
      <c r="D527" s="22">
        <v>1</v>
      </c>
      <c r="E527" s="33">
        <v>1114</v>
      </c>
      <c r="F527" s="34">
        <f t="shared" si="66"/>
        <v>1114</v>
      </c>
      <c r="G527" s="34"/>
    </row>
    <row r="528" spans="1:7" ht="60" x14ac:dyDescent="0.2">
      <c r="A528" s="35">
        <v>8.09</v>
      </c>
      <c r="B528" s="32" t="s">
        <v>427</v>
      </c>
      <c r="C528" s="10" t="s">
        <v>13</v>
      </c>
      <c r="D528" s="22">
        <v>1</v>
      </c>
      <c r="E528" s="33">
        <v>45.32</v>
      </c>
      <c r="F528" s="34">
        <f>PRODUCT(D528:E528)</f>
        <v>45.32</v>
      </c>
      <c r="G528" s="34"/>
    </row>
    <row r="529" spans="1:7" ht="84" x14ac:dyDescent="0.2">
      <c r="A529" s="8">
        <v>8.1</v>
      </c>
      <c r="B529" s="32" t="s">
        <v>428</v>
      </c>
      <c r="C529" s="10" t="s">
        <v>13</v>
      </c>
      <c r="D529" s="22">
        <v>1</v>
      </c>
      <c r="E529" s="33">
        <v>110.03</v>
      </c>
      <c r="F529" s="34">
        <f t="shared" si="66"/>
        <v>110.03</v>
      </c>
      <c r="G529" s="34"/>
    </row>
    <row r="530" spans="1:7" ht="72" x14ac:dyDescent="0.2">
      <c r="A530" s="8">
        <v>8.11</v>
      </c>
      <c r="B530" s="32" t="s">
        <v>429</v>
      </c>
      <c r="C530" s="10" t="s">
        <v>13</v>
      </c>
      <c r="D530" s="22">
        <v>1</v>
      </c>
      <c r="E530" s="33">
        <v>642.52</v>
      </c>
      <c r="F530" s="34">
        <f t="shared" si="66"/>
        <v>642.52</v>
      </c>
      <c r="G530" s="34"/>
    </row>
    <row r="531" spans="1:7" ht="60" x14ac:dyDescent="0.2">
      <c r="A531" s="8">
        <v>8.1199999999999992</v>
      </c>
      <c r="B531" s="32" t="s">
        <v>430</v>
      </c>
      <c r="C531" s="10" t="s">
        <v>12</v>
      </c>
      <c r="D531" s="22">
        <v>1</v>
      </c>
      <c r="E531" s="33">
        <v>450.8</v>
      </c>
      <c r="F531" s="34">
        <f>PRODUCT(D531:E531)</f>
        <v>450.8</v>
      </c>
      <c r="G531" s="34"/>
    </row>
    <row r="532" spans="1:7" ht="48" x14ac:dyDescent="0.2">
      <c r="A532" s="8">
        <v>8.1300000000000008</v>
      </c>
      <c r="B532" s="32" t="s">
        <v>431</v>
      </c>
      <c r="C532" s="10" t="s">
        <v>12</v>
      </c>
      <c r="D532" s="22">
        <v>1</v>
      </c>
      <c r="E532" s="33">
        <v>355.54</v>
      </c>
      <c r="F532" s="33">
        <f t="shared" ref="F532:F535" si="67">PRODUCT(D532:E532)</f>
        <v>355.54</v>
      </c>
      <c r="G532" s="33"/>
    </row>
    <row r="533" spans="1:7" ht="48" x14ac:dyDescent="0.2">
      <c r="A533" s="8">
        <v>8.14</v>
      </c>
      <c r="B533" s="32" t="s">
        <v>432</v>
      </c>
      <c r="C533" s="10" t="s">
        <v>12</v>
      </c>
      <c r="D533" s="22">
        <v>1</v>
      </c>
      <c r="E533" s="33">
        <v>338.23</v>
      </c>
      <c r="F533" s="33">
        <f t="shared" si="67"/>
        <v>338.23</v>
      </c>
      <c r="G533" s="33"/>
    </row>
    <row r="534" spans="1:7" ht="48" x14ac:dyDescent="0.2">
      <c r="A534" s="8">
        <v>8.15</v>
      </c>
      <c r="B534" s="32" t="s">
        <v>433</v>
      </c>
      <c r="C534" s="10" t="s">
        <v>12</v>
      </c>
      <c r="D534" s="22">
        <v>1</v>
      </c>
      <c r="E534" s="33">
        <v>441.64</v>
      </c>
      <c r="F534" s="33">
        <f t="shared" si="67"/>
        <v>441.64</v>
      </c>
      <c r="G534" s="33"/>
    </row>
    <row r="535" spans="1:7" ht="36" x14ac:dyDescent="0.2">
      <c r="A535" s="8">
        <v>8.16</v>
      </c>
      <c r="B535" s="32" t="s">
        <v>434</v>
      </c>
      <c r="C535" s="10" t="s">
        <v>13</v>
      </c>
      <c r="D535" s="22">
        <v>1</v>
      </c>
      <c r="E535" s="33">
        <v>89.46</v>
      </c>
      <c r="F535" s="33">
        <f t="shared" si="67"/>
        <v>89.46</v>
      </c>
      <c r="G535" s="33"/>
    </row>
    <row r="536" spans="1:7" ht="48" x14ac:dyDescent="0.2">
      <c r="A536" s="8">
        <v>8.17</v>
      </c>
      <c r="B536" s="32" t="s">
        <v>605</v>
      </c>
      <c r="C536" s="10" t="s">
        <v>12</v>
      </c>
      <c r="D536" s="22">
        <v>1</v>
      </c>
      <c r="E536" s="33">
        <v>89.46</v>
      </c>
      <c r="F536" s="33">
        <f t="shared" ref="F536:F537" si="68">PRODUCT(D536:E536)</f>
        <v>89.46</v>
      </c>
      <c r="G536" s="33"/>
    </row>
    <row r="537" spans="1:7" ht="48" x14ac:dyDescent="0.2">
      <c r="A537" s="8">
        <v>8.18</v>
      </c>
      <c r="B537" s="32" t="s">
        <v>619</v>
      </c>
      <c r="C537" s="10" t="s">
        <v>12</v>
      </c>
      <c r="D537" s="22">
        <v>1</v>
      </c>
      <c r="E537" s="33">
        <v>338.23</v>
      </c>
      <c r="F537" s="33">
        <f t="shared" si="68"/>
        <v>338.23</v>
      </c>
      <c r="G537" s="33"/>
    </row>
    <row r="538" spans="1:7" s="23" customFormat="1" x14ac:dyDescent="0.2">
      <c r="A538" s="37"/>
      <c r="B538" s="27" t="s">
        <v>28</v>
      </c>
      <c r="C538" s="38"/>
      <c r="D538" s="39"/>
      <c r="E538" s="40"/>
      <c r="F538" s="41">
        <f>SUM(F520:F535)</f>
        <v>9080.8899999999976</v>
      </c>
      <c r="G538" s="41"/>
    </row>
    <row r="539" spans="1:7" s="23" customFormat="1" x14ac:dyDescent="0.2">
      <c r="A539" s="37"/>
      <c r="B539" s="27"/>
      <c r="C539" s="38"/>
      <c r="D539" s="39"/>
      <c r="E539" s="40"/>
      <c r="F539" s="41"/>
      <c r="G539" s="41"/>
    </row>
    <row r="540" spans="1:7" s="23" customFormat="1" x14ac:dyDescent="0.2">
      <c r="A540" s="43">
        <v>9</v>
      </c>
      <c r="B540" s="239" t="s">
        <v>29</v>
      </c>
      <c r="C540" s="239"/>
      <c r="D540" s="43"/>
      <c r="E540" s="51"/>
      <c r="F540" s="41"/>
      <c r="G540" s="41"/>
    </row>
    <row r="541" spans="1:7" s="23" customFormat="1" ht="36" x14ac:dyDescent="0.2">
      <c r="A541" s="73">
        <v>9.01</v>
      </c>
      <c r="B541" s="32" t="s">
        <v>435</v>
      </c>
      <c r="C541" s="10" t="s">
        <v>12</v>
      </c>
      <c r="D541" s="22">
        <v>1</v>
      </c>
      <c r="E541" s="33">
        <v>414.47</v>
      </c>
      <c r="F541" s="33">
        <f t="shared" ref="F541:F542" si="69">PRODUCT(D541:E541)</f>
        <v>414.47</v>
      </c>
      <c r="G541" s="33"/>
    </row>
    <row r="542" spans="1:7" s="23" customFormat="1" ht="36" x14ac:dyDescent="0.2">
      <c r="A542" s="73">
        <v>9.02</v>
      </c>
      <c r="B542" s="32" t="s">
        <v>606</v>
      </c>
      <c r="C542" s="10" t="s">
        <v>12</v>
      </c>
      <c r="D542" s="22">
        <v>1</v>
      </c>
      <c r="E542" s="33">
        <v>1604.19</v>
      </c>
      <c r="F542" s="33">
        <f t="shared" si="69"/>
        <v>1604.19</v>
      </c>
      <c r="G542" s="33"/>
    </row>
    <row r="543" spans="1:7" ht="36" x14ac:dyDescent="0.2">
      <c r="A543" s="73">
        <v>9.0299999999999994</v>
      </c>
      <c r="B543" s="45" t="s">
        <v>583</v>
      </c>
      <c r="C543" s="10" t="s">
        <v>12</v>
      </c>
      <c r="D543" s="22">
        <v>1</v>
      </c>
      <c r="E543" s="33">
        <v>2076</v>
      </c>
      <c r="F543" s="34">
        <f>PRODUCT(D543:E543)</f>
        <v>2076</v>
      </c>
      <c r="G543" s="34"/>
    </row>
    <row r="544" spans="1:7" ht="48" x14ac:dyDescent="0.2">
      <c r="A544" s="73">
        <v>9.0399999999999991</v>
      </c>
      <c r="B544" s="45" t="s">
        <v>436</v>
      </c>
      <c r="C544" s="10" t="s">
        <v>12</v>
      </c>
      <c r="D544" s="22">
        <v>1</v>
      </c>
      <c r="E544" s="33">
        <v>2644.08</v>
      </c>
      <c r="F544" s="34">
        <f>PRODUCT(D544:E544)</f>
        <v>2644.08</v>
      </c>
      <c r="G544" s="34"/>
    </row>
    <row r="545" spans="1:7" ht="48" x14ac:dyDescent="0.2">
      <c r="A545" s="73">
        <v>9.0500000000000007</v>
      </c>
      <c r="B545" s="45" t="s">
        <v>437</v>
      </c>
      <c r="C545" s="10" t="s">
        <v>7</v>
      </c>
      <c r="D545" s="22">
        <v>1</v>
      </c>
      <c r="E545" s="33">
        <v>1846.65</v>
      </c>
      <c r="F545" s="34">
        <f>D545*E545</f>
        <v>1846.65</v>
      </c>
      <c r="G545" s="34"/>
    </row>
    <row r="546" spans="1:7" ht="48" x14ac:dyDescent="0.2">
      <c r="A546" s="73">
        <v>9.06</v>
      </c>
      <c r="B546" s="45" t="s">
        <v>438</v>
      </c>
      <c r="C546" s="10" t="s">
        <v>12</v>
      </c>
      <c r="D546" s="22">
        <v>1</v>
      </c>
      <c r="E546" s="33">
        <v>1905.66</v>
      </c>
      <c r="F546" s="34">
        <f t="shared" ref="F546:F553" si="70">PRODUCT(D546:E546)</f>
        <v>1905.66</v>
      </c>
      <c r="G546" s="34"/>
    </row>
    <row r="547" spans="1:7" ht="48" x14ac:dyDescent="0.2">
      <c r="A547" s="73">
        <v>9.07</v>
      </c>
      <c r="B547" s="45" t="s">
        <v>439</v>
      </c>
      <c r="C547" s="10" t="s">
        <v>12</v>
      </c>
      <c r="D547" s="22">
        <v>1</v>
      </c>
      <c r="E547" s="33">
        <v>1866.5</v>
      </c>
      <c r="F547" s="34">
        <f t="shared" si="70"/>
        <v>1866.5</v>
      </c>
      <c r="G547" s="34"/>
    </row>
    <row r="548" spans="1:7" ht="36" x14ac:dyDescent="0.2">
      <c r="A548" s="73">
        <v>9.08</v>
      </c>
      <c r="B548" s="45" t="s">
        <v>766</v>
      </c>
      <c r="C548" s="10" t="s">
        <v>12</v>
      </c>
      <c r="D548" s="22">
        <v>1</v>
      </c>
      <c r="E548" s="33">
        <v>1496.62</v>
      </c>
      <c r="F548" s="34">
        <f t="shared" si="70"/>
        <v>1496.62</v>
      </c>
      <c r="G548" s="34"/>
    </row>
    <row r="549" spans="1:7" ht="48" x14ac:dyDescent="0.2">
      <c r="A549" s="73">
        <v>9.09</v>
      </c>
      <c r="B549" s="45" t="s">
        <v>440</v>
      </c>
      <c r="C549" s="10" t="s">
        <v>12</v>
      </c>
      <c r="D549" s="22">
        <v>1</v>
      </c>
      <c r="E549" s="33">
        <v>1451.73</v>
      </c>
      <c r="F549" s="34">
        <f t="shared" si="70"/>
        <v>1451.73</v>
      </c>
      <c r="G549" s="34"/>
    </row>
    <row r="550" spans="1:7" ht="48" x14ac:dyDescent="0.2">
      <c r="A550" s="73">
        <v>9.1</v>
      </c>
      <c r="B550" s="45" t="s">
        <v>441</v>
      </c>
      <c r="C550" s="10" t="s">
        <v>12</v>
      </c>
      <c r="D550" s="22">
        <v>1</v>
      </c>
      <c r="E550" s="33">
        <v>1434.73</v>
      </c>
      <c r="F550" s="34">
        <f t="shared" si="70"/>
        <v>1434.73</v>
      </c>
      <c r="G550" s="34"/>
    </row>
    <row r="551" spans="1:7" ht="48" x14ac:dyDescent="0.2">
      <c r="A551" s="73">
        <v>9.11</v>
      </c>
      <c r="B551" s="45" t="s">
        <v>442</v>
      </c>
      <c r="C551" s="10" t="s">
        <v>12</v>
      </c>
      <c r="D551" s="22">
        <v>1</v>
      </c>
      <c r="E551" s="33">
        <v>1463.51</v>
      </c>
      <c r="F551" s="34">
        <f t="shared" si="70"/>
        <v>1463.51</v>
      </c>
      <c r="G551" s="34"/>
    </row>
    <row r="552" spans="1:7" ht="36" x14ac:dyDescent="0.2">
      <c r="A552" s="73">
        <v>9.1199999999999992</v>
      </c>
      <c r="B552" s="32" t="s">
        <v>847</v>
      </c>
      <c r="C552" s="10" t="s">
        <v>12</v>
      </c>
      <c r="D552" s="22">
        <v>1</v>
      </c>
      <c r="E552" s="33">
        <v>2504.4</v>
      </c>
      <c r="F552" s="33">
        <f t="shared" si="70"/>
        <v>2504.4</v>
      </c>
      <c r="G552" s="33"/>
    </row>
    <row r="553" spans="1:7" ht="72" x14ac:dyDescent="0.2">
      <c r="A553" s="73">
        <v>9.1300000000000008</v>
      </c>
      <c r="B553" s="45" t="s">
        <v>674</v>
      </c>
      <c r="C553" s="10" t="s">
        <v>12</v>
      </c>
      <c r="D553" s="22">
        <v>1</v>
      </c>
      <c r="E553" s="33">
        <v>2353.39</v>
      </c>
      <c r="F553" s="34">
        <f t="shared" si="70"/>
        <v>2353.39</v>
      </c>
      <c r="G553" s="34"/>
    </row>
    <row r="554" spans="1:7" ht="60" x14ac:dyDescent="0.2">
      <c r="A554" s="73">
        <v>9.14</v>
      </c>
      <c r="B554" s="45" t="s">
        <v>675</v>
      </c>
      <c r="C554" s="10" t="s">
        <v>12</v>
      </c>
      <c r="D554" s="22">
        <v>1</v>
      </c>
      <c r="E554" s="33">
        <v>2208.46</v>
      </c>
      <c r="F554" s="34">
        <f>PRODUCT(D554:E554)</f>
        <v>2208.46</v>
      </c>
      <c r="G554" s="34"/>
    </row>
    <row r="555" spans="1:7" ht="48" x14ac:dyDescent="0.2">
      <c r="A555" s="73">
        <v>9.15</v>
      </c>
      <c r="B555" s="45" t="s">
        <v>443</v>
      </c>
      <c r="C555" s="10" t="s">
        <v>12</v>
      </c>
      <c r="D555" s="22">
        <v>1</v>
      </c>
      <c r="E555" s="33">
        <v>1384.04</v>
      </c>
      <c r="F555" s="34">
        <f>PRODUCT(D555:E555)</f>
        <v>1384.04</v>
      </c>
      <c r="G555" s="34"/>
    </row>
    <row r="556" spans="1:7" ht="48" x14ac:dyDescent="0.2">
      <c r="A556" s="73">
        <v>9.16</v>
      </c>
      <c r="B556" s="45" t="s">
        <v>444</v>
      </c>
      <c r="C556" s="10" t="s">
        <v>7</v>
      </c>
      <c r="D556" s="22">
        <v>1</v>
      </c>
      <c r="E556" s="33">
        <v>3143.61</v>
      </c>
      <c r="F556" s="34">
        <f>PRODUCT(D556:E556)</f>
        <v>3143.61</v>
      </c>
      <c r="G556" s="34"/>
    </row>
    <row r="557" spans="1:7" ht="36" x14ac:dyDescent="0.2">
      <c r="A557" s="73">
        <v>9.17</v>
      </c>
      <c r="B557" s="45" t="s">
        <v>445</v>
      </c>
      <c r="C557" s="10" t="s">
        <v>7</v>
      </c>
      <c r="D557" s="22">
        <v>1</v>
      </c>
      <c r="E557" s="33">
        <v>4492.5</v>
      </c>
      <c r="F557" s="34">
        <f>PRODUCT(D557:E557)</f>
        <v>4492.5</v>
      </c>
      <c r="G557" s="34"/>
    </row>
    <row r="558" spans="1:7" ht="36" x14ac:dyDescent="0.2">
      <c r="A558" s="73">
        <v>9.18</v>
      </c>
      <c r="B558" s="32" t="s">
        <v>446</v>
      </c>
      <c r="C558" s="10" t="s">
        <v>7</v>
      </c>
      <c r="D558" s="22">
        <v>1</v>
      </c>
      <c r="E558" s="33">
        <v>1094.8699999999999</v>
      </c>
      <c r="F558" s="33">
        <f t="shared" ref="F558:F563" si="71">PRODUCT(D558:E558)</f>
        <v>1094.8699999999999</v>
      </c>
      <c r="G558" s="33"/>
    </row>
    <row r="559" spans="1:7" ht="36" x14ac:dyDescent="0.2">
      <c r="A559" s="73">
        <v>9.19</v>
      </c>
      <c r="B559" s="32" t="s">
        <v>447</v>
      </c>
      <c r="C559" s="10" t="s">
        <v>7</v>
      </c>
      <c r="D559" s="22">
        <v>1</v>
      </c>
      <c r="E559" s="33">
        <v>651.82000000000005</v>
      </c>
      <c r="F559" s="33">
        <f t="shared" si="71"/>
        <v>651.82000000000005</v>
      </c>
      <c r="G559" s="33"/>
    </row>
    <row r="560" spans="1:7" ht="36" x14ac:dyDescent="0.2">
      <c r="A560" s="73">
        <v>9.1999999999999993</v>
      </c>
      <c r="B560" s="32" t="s">
        <v>448</v>
      </c>
      <c r="C560" s="10" t="s">
        <v>7</v>
      </c>
      <c r="D560" s="22">
        <v>1</v>
      </c>
      <c r="E560" s="33">
        <v>8522.09</v>
      </c>
      <c r="F560" s="33">
        <f t="shared" si="71"/>
        <v>8522.09</v>
      </c>
      <c r="G560" s="33"/>
    </row>
    <row r="561" spans="1:7" ht="48" x14ac:dyDescent="0.2">
      <c r="A561" s="73">
        <v>9.2100000000000009</v>
      </c>
      <c r="B561" s="32" t="s">
        <v>449</v>
      </c>
      <c r="C561" s="10" t="s">
        <v>12</v>
      </c>
      <c r="D561" s="22">
        <v>1</v>
      </c>
      <c r="E561" s="33">
        <v>1192.8</v>
      </c>
      <c r="F561" s="33">
        <f t="shared" si="71"/>
        <v>1192.8</v>
      </c>
      <c r="G561" s="33"/>
    </row>
    <row r="562" spans="1:7" ht="48" x14ac:dyDescent="0.2">
      <c r="A562" s="73">
        <v>9.2200000000000006</v>
      </c>
      <c r="B562" s="32" t="s">
        <v>450</v>
      </c>
      <c r="C562" s="10" t="s">
        <v>7</v>
      </c>
      <c r="D562" s="22">
        <v>1</v>
      </c>
      <c r="E562" s="33">
        <v>3779.68</v>
      </c>
      <c r="F562" s="33">
        <f t="shared" si="71"/>
        <v>3779.68</v>
      </c>
      <c r="G562" s="33"/>
    </row>
    <row r="563" spans="1:7" ht="36" x14ac:dyDescent="0.2">
      <c r="A563" s="73">
        <v>9.23</v>
      </c>
      <c r="B563" s="32" t="s">
        <v>451</v>
      </c>
      <c r="C563" s="10" t="s">
        <v>7</v>
      </c>
      <c r="D563" s="22">
        <v>1</v>
      </c>
      <c r="E563" s="33">
        <v>128.33000000000001</v>
      </c>
      <c r="F563" s="33">
        <f t="shared" si="71"/>
        <v>128.33000000000001</v>
      </c>
      <c r="G563" s="33"/>
    </row>
    <row r="564" spans="1:7" ht="48" x14ac:dyDescent="0.2">
      <c r="A564" s="73">
        <v>9.24</v>
      </c>
      <c r="B564" s="45" t="s">
        <v>663</v>
      </c>
      <c r="C564" s="10" t="s">
        <v>12</v>
      </c>
      <c r="D564" s="22">
        <v>1</v>
      </c>
      <c r="E564" s="33">
        <v>3143.61</v>
      </c>
      <c r="F564" s="34">
        <f>PRODUCT(D564:E564)</f>
        <v>3143.61</v>
      </c>
      <c r="G564" s="34"/>
    </row>
    <row r="565" spans="1:7" ht="48" x14ac:dyDescent="0.2">
      <c r="A565" s="73">
        <v>9.25</v>
      </c>
      <c r="B565" s="32" t="s">
        <v>676</v>
      </c>
      <c r="C565" s="10" t="s">
        <v>7</v>
      </c>
      <c r="D565" s="22">
        <v>1</v>
      </c>
      <c r="E565" s="33">
        <v>3779.68</v>
      </c>
      <c r="F565" s="33">
        <f t="shared" ref="F565" si="72">PRODUCT(D565:E565)</f>
        <v>3779.68</v>
      </c>
      <c r="G565" s="33"/>
    </row>
    <row r="566" spans="1:7" ht="48" x14ac:dyDescent="0.2">
      <c r="A566" s="73">
        <v>9.26</v>
      </c>
      <c r="B566" s="32" t="s">
        <v>677</v>
      </c>
      <c r="C566" s="10" t="s">
        <v>7</v>
      </c>
      <c r="D566" s="22">
        <v>1</v>
      </c>
      <c r="E566" s="33">
        <v>3779.68</v>
      </c>
      <c r="F566" s="33">
        <f t="shared" ref="F566" si="73">PRODUCT(D566:E566)</f>
        <v>3779.68</v>
      </c>
      <c r="G566" s="33"/>
    </row>
    <row r="567" spans="1:7" s="23" customFormat="1" x14ac:dyDescent="0.2">
      <c r="A567" s="37"/>
      <c r="B567" s="27" t="s">
        <v>30</v>
      </c>
      <c r="C567" s="38"/>
      <c r="D567" s="39"/>
      <c r="E567" s="40"/>
      <c r="F567" s="41">
        <f>SUM(F541:F563)</f>
        <v>49660.13</v>
      </c>
      <c r="G567" s="41"/>
    </row>
    <row r="568" spans="1:7" s="23" customFormat="1" x14ac:dyDescent="0.2">
      <c r="A568" s="37"/>
      <c r="B568" s="27"/>
      <c r="C568" s="38"/>
      <c r="D568" s="39"/>
      <c r="E568" s="40"/>
      <c r="F568" s="41"/>
      <c r="G568" s="41"/>
    </row>
    <row r="569" spans="1:7" s="23" customFormat="1" x14ac:dyDescent="0.2">
      <c r="A569" s="27">
        <v>10</v>
      </c>
      <c r="B569" s="239" t="s">
        <v>31</v>
      </c>
      <c r="C569" s="239"/>
      <c r="D569" s="43"/>
      <c r="E569" s="51"/>
      <c r="F569" s="41"/>
      <c r="G569" s="41"/>
    </row>
    <row r="570" spans="1:7" ht="60" x14ac:dyDescent="0.2">
      <c r="A570" s="73">
        <v>10.01</v>
      </c>
      <c r="B570" s="45" t="s">
        <v>452</v>
      </c>
      <c r="C570" s="10" t="s">
        <v>7</v>
      </c>
      <c r="D570" s="22">
        <v>12</v>
      </c>
      <c r="E570" s="9">
        <v>1082.01</v>
      </c>
      <c r="F570" s="34">
        <f>PRODUCT(D570:E570)</f>
        <v>12984.119999999999</v>
      </c>
      <c r="G570" s="34"/>
    </row>
    <row r="571" spans="1:7" ht="60" x14ac:dyDescent="0.2">
      <c r="A571" s="73">
        <v>10.02</v>
      </c>
      <c r="B571" s="45" t="s">
        <v>672</v>
      </c>
      <c r="C571" s="10" t="s">
        <v>7</v>
      </c>
      <c r="D571" s="22">
        <v>1</v>
      </c>
      <c r="E571" s="9">
        <v>4029.25</v>
      </c>
      <c r="F571" s="34">
        <f>PRODUCT(D571:E571)</f>
        <v>4029.25</v>
      </c>
      <c r="G571" s="34"/>
    </row>
    <row r="572" spans="1:7" ht="60" x14ac:dyDescent="0.2">
      <c r="A572" s="139">
        <v>10.021000000000001</v>
      </c>
      <c r="B572" s="45" t="s">
        <v>681</v>
      </c>
      <c r="C572" s="10" t="s">
        <v>7</v>
      </c>
      <c r="D572" s="22">
        <v>1</v>
      </c>
      <c r="E572" s="9">
        <v>4029.25</v>
      </c>
      <c r="F572" s="34">
        <f>PRODUCT(D572:E572)</f>
        <v>4029.25</v>
      </c>
      <c r="G572" s="34"/>
    </row>
    <row r="573" spans="1:7" ht="60" x14ac:dyDescent="0.2">
      <c r="A573" s="73">
        <v>10.029999999999999</v>
      </c>
      <c r="B573" s="45" t="s">
        <v>673</v>
      </c>
      <c r="C573" s="10" t="s">
        <v>7</v>
      </c>
      <c r="D573" s="22">
        <v>1</v>
      </c>
      <c r="E573" s="9">
        <v>8893.0300000000007</v>
      </c>
      <c r="F573" s="34">
        <f t="shared" ref="F573:F588" si="74">PRODUCT(D573:E573)</f>
        <v>8893.0300000000007</v>
      </c>
      <c r="G573" s="34"/>
    </row>
    <row r="574" spans="1:7" ht="84" x14ac:dyDescent="0.2">
      <c r="A574" s="73">
        <v>10.039999999999999</v>
      </c>
      <c r="B574" s="45" t="s">
        <v>664</v>
      </c>
      <c r="C574" s="10" t="s">
        <v>12</v>
      </c>
      <c r="D574" s="22">
        <v>1</v>
      </c>
      <c r="E574" s="33">
        <v>1299.25</v>
      </c>
      <c r="F574" s="34">
        <f t="shared" si="74"/>
        <v>1299.25</v>
      </c>
      <c r="G574" s="34"/>
    </row>
    <row r="575" spans="1:7" ht="84" x14ac:dyDescent="0.2">
      <c r="A575" s="8">
        <v>10.050000000000001</v>
      </c>
      <c r="B575" s="32" t="s">
        <v>665</v>
      </c>
      <c r="C575" s="10" t="s">
        <v>12</v>
      </c>
      <c r="D575" s="22">
        <v>1</v>
      </c>
      <c r="E575" s="33">
        <v>1770.75</v>
      </c>
      <c r="F575" s="34">
        <f t="shared" si="74"/>
        <v>1770.75</v>
      </c>
      <c r="G575" s="34"/>
    </row>
    <row r="576" spans="1:7" ht="96" x14ac:dyDescent="0.2">
      <c r="A576" s="8">
        <v>10.06</v>
      </c>
      <c r="B576" s="45" t="s">
        <v>453</v>
      </c>
      <c r="C576" s="10" t="s">
        <v>7</v>
      </c>
      <c r="D576" s="22">
        <v>1</v>
      </c>
      <c r="E576" s="33">
        <v>2241.91</v>
      </c>
      <c r="F576" s="34">
        <f t="shared" si="74"/>
        <v>2241.91</v>
      </c>
      <c r="G576" s="34"/>
    </row>
    <row r="577" spans="1:7" ht="48" x14ac:dyDescent="0.2">
      <c r="A577" s="8">
        <v>10.07</v>
      </c>
      <c r="B577" s="32" t="s">
        <v>454</v>
      </c>
      <c r="C577" s="10" t="s">
        <v>56</v>
      </c>
      <c r="D577" s="22">
        <v>1</v>
      </c>
      <c r="E577" s="33">
        <v>2073.7399999999998</v>
      </c>
      <c r="F577" s="33">
        <f t="shared" si="74"/>
        <v>2073.7399999999998</v>
      </c>
      <c r="G577" s="33"/>
    </row>
    <row r="578" spans="1:7" ht="72" x14ac:dyDescent="0.2">
      <c r="A578" s="8">
        <v>10.08</v>
      </c>
      <c r="B578" s="45" t="s">
        <v>455</v>
      </c>
      <c r="C578" s="10" t="s">
        <v>7</v>
      </c>
      <c r="D578" s="22">
        <v>1</v>
      </c>
      <c r="E578" s="33">
        <v>2404.9299999999998</v>
      </c>
      <c r="F578" s="34">
        <f t="shared" si="74"/>
        <v>2404.9299999999998</v>
      </c>
      <c r="G578" s="34"/>
    </row>
    <row r="579" spans="1:7" ht="72" x14ac:dyDescent="0.2">
      <c r="A579" s="8">
        <v>10.09</v>
      </c>
      <c r="B579" s="45" t="s">
        <v>456</v>
      </c>
      <c r="C579" s="10" t="s">
        <v>7</v>
      </c>
      <c r="D579" s="22">
        <v>1</v>
      </c>
      <c r="E579" s="33">
        <v>2970.08</v>
      </c>
      <c r="F579" s="34">
        <f>PRODUCT(D579:E579)</f>
        <v>2970.08</v>
      </c>
      <c r="G579" s="34"/>
    </row>
    <row r="580" spans="1:7" ht="72" x14ac:dyDescent="0.2">
      <c r="A580" s="8">
        <v>10.1</v>
      </c>
      <c r="B580" s="45" t="s">
        <v>457</v>
      </c>
      <c r="C580" s="10" t="s">
        <v>7</v>
      </c>
      <c r="D580" s="22">
        <v>1</v>
      </c>
      <c r="E580" s="33">
        <v>2750.55</v>
      </c>
      <c r="F580" s="34">
        <f>PRODUCT(D580:E580)</f>
        <v>2750.55</v>
      </c>
      <c r="G580" s="34"/>
    </row>
    <row r="581" spans="1:7" ht="72" x14ac:dyDescent="0.2">
      <c r="A581" s="8">
        <v>10.11</v>
      </c>
      <c r="B581" s="32" t="s">
        <v>458</v>
      </c>
      <c r="C581" s="10" t="s">
        <v>13</v>
      </c>
      <c r="D581" s="22">
        <v>1</v>
      </c>
      <c r="E581" s="33">
        <v>2050</v>
      </c>
      <c r="F581" s="34">
        <f t="shared" si="74"/>
        <v>2050</v>
      </c>
      <c r="G581" s="34"/>
    </row>
    <row r="582" spans="1:7" ht="60" x14ac:dyDescent="0.2">
      <c r="A582" s="8">
        <v>10.119999999999999</v>
      </c>
      <c r="B582" s="32" t="s">
        <v>767</v>
      </c>
      <c r="C582" s="10" t="s">
        <v>13</v>
      </c>
      <c r="D582" s="22">
        <v>1</v>
      </c>
      <c r="E582" s="33">
        <v>2480.86</v>
      </c>
      <c r="F582" s="34">
        <f>PRODUCT(D582:E582)</f>
        <v>2480.86</v>
      </c>
      <c r="G582" s="34"/>
    </row>
    <row r="583" spans="1:7" ht="84" x14ac:dyDescent="0.2">
      <c r="A583" s="35">
        <v>10.130000000000001</v>
      </c>
      <c r="B583" s="32" t="s">
        <v>459</v>
      </c>
      <c r="C583" s="10" t="s">
        <v>7</v>
      </c>
      <c r="D583" s="22">
        <v>1</v>
      </c>
      <c r="E583" s="33">
        <v>5199.4399999999996</v>
      </c>
      <c r="F583" s="34">
        <f t="shared" si="74"/>
        <v>5199.4399999999996</v>
      </c>
      <c r="G583" s="34"/>
    </row>
    <row r="584" spans="1:7" ht="48" x14ac:dyDescent="0.2">
      <c r="A584" s="8">
        <v>10.14</v>
      </c>
      <c r="B584" s="32" t="s">
        <v>460</v>
      </c>
      <c r="C584" s="10" t="s">
        <v>7</v>
      </c>
      <c r="D584" s="22">
        <v>1</v>
      </c>
      <c r="E584" s="33">
        <v>1554.92</v>
      </c>
      <c r="F584" s="33">
        <f t="shared" si="74"/>
        <v>1554.92</v>
      </c>
      <c r="G584" s="33"/>
    </row>
    <row r="585" spans="1:7" ht="60" x14ac:dyDescent="0.2">
      <c r="A585" s="8">
        <v>10.15</v>
      </c>
      <c r="B585" s="32" t="s">
        <v>461</v>
      </c>
      <c r="C585" s="10" t="s">
        <v>13</v>
      </c>
      <c r="D585" s="22">
        <v>1</v>
      </c>
      <c r="E585" s="33">
        <v>805.56</v>
      </c>
      <c r="F585" s="33">
        <f t="shared" si="74"/>
        <v>805.56</v>
      </c>
      <c r="G585" s="33"/>
    </row>
    <row r="586" spans="1:7" ht="48" x14ac:dyDescent="0.2">
      <c r="A586" s="8">
        <v>10.16</v>
      </c>
      <c r="B586" s="32" t="s">
        <v>632</v>
      </c>
      <c r="C586" s="10" t="s">
        <v>13</v>
      </c>
      <c r="D586" s="22">
        <v>1</v>
      </c>
      <c r="E586" s="33">
        <v>1150.52</v>
      </c>
      <c r="F586" s="33">
        <f t="shared" si="74"/>
        <v>1150.52</v>
      </c>
      <c r="G586" s="33"/>
    </row>
    <row r="587" spans="1:7" ht="48" x14ac:dyDescent="0.2">
      <c r="A587" s="8">
        <v>10.17</v>
      </c>
      <c r="B587" s="32" t="s">
        <v>633</v>
      </c>
      <c r="C587" s="10" t="s">
        <v>7</v>
      </c>
      <c r="D587" s="22">
        <v>1</v>
      </c>
      <c r="E587" s="33">
        <v>4100.76</v>
      </c>
      <c r="F587" s="33">
        <f t="shared" si="74"/>
        <v>4100.76</v>
      </c>
      <c r="G587" s="33"/>
    </row>
    <row r="588" spans="1:7" ht="48" x14ac:dyDescent="0.2">
      <c r="A588" s="8">
        <v>10.18</v>
      </c>
      <c r="B588" s="32" t="s">
        <v>634</v>
      </c>
      <c r="C588" s="10" t="s">
        <v>7</v>
      </c>
      <c r="D588" s="22">
        <v>1</v>
      </c>
      <c r="E588" s="33">
        <v>10239.92</v>
      </c>
      <c r="F588" s="33">
        <f t="shared" si="74"/>
        <v>10239.92</v>
      </c>
      <c r="G588" s="33"/>
    </row>
    <row r="589" spans="1:7" ht="84" x14ac:dyDescent="0.2">
      <c r="A589" s="35">
        <v>10.19</v>
      </c>
      <c r="B589" s="32" t="s">
        <v>462</v>
      </c>
      <c r="C589" s="10" t="s">
        <v>7</v>
      </c>
      <c r="D589" s="22">
        <v>1</v>
      </c>
      <c r="E589" s="33">
        <v>2754.05</v>
      </c>
      <c r="F589" s="34">
        <f>PRODUCT(D589:E589)</f>
        <v>2754.05</v>
      </c>
      <c r="G589" s="34"/>
    </row>
    <row r="590" spans="1:7" ht="60" x14ac:dyDescent="0.2">
      <c r="A590" s="8">
        <v>10.199999999999999</v>
      </c>
      <c r="B590" s="32" t="s">
        <v>463</v>
      </c>
      <c r="C590" s="10" t="s">
        <v>7</v>
      </c>
      <c r="D590" s="22">
        <v>1</v>
      </c>
      <c r="E590" s="33">
        <v>1355.85</v>
      </c>
      <c r="F590" s="33">
        <f t="shared" ref="F590" si="75">PRODUCT(D590:E590)</f>
        <v>1355.85</v>
      </c>
      <c r="G590" s="33"/>
    </row>
    <row r="591" spans="1:7" ht="36" x14ac:dyDescent="0.2">
      <c r="A591" s="8">
        <v>10.210000000000001</v>
      </c>
      <c r="B591" s="32" t="s">
        <v>558</v>
      </c>
      <c r="C591" s="10" t="s">
        <v>13</v>
      </c>
      <c r="D591" s="22">
        <v>1</v>
      </c>
      <c r="E591" s="33">
        <v>1355.85</v>
      </c>
      <c r="F591" s="33">
        <f t="shared" ref="F591:F592" si="76">PRODUCT(D591:E591)</f>
        <v>1355.85</v>
      </c>
      <c r="G591" s="33"/>
    </row>
    <row r="592" spans="1:7" ht="48" x14ac:dyDescent="0.2">
      <c r="A592" s="8">
        <v>10.220000000000001</v>
      </c>
      <c r="B592" s="32" t="s">
        <v>559</v>
      </c>
      <c r="C592" s="10" t="s">
        <v>13</v>
      </c>
      <c r="D592" s="22">
        <v>1</v>
      </c>
      <c r="E592" s="33">
        <v>805.56</v>
      </c>
      <c r="F592" s="33">
        <f t="shared" si="76"/>
        <v>805.56</v>
      </c>
      <c r="G592" s="33"/>
    </row>
    <row r="593" spans="1:7" ht="60" x14ac:dyDescent="0.2">
      <c r="A593" s="8">
        <v>10.23</v>
      </c>
      <c r="B593" s="45" t="s">
        <v>635</v>
      </c>
      <c r="C593" s="10" t="s">
        <v>7</v>
      </c>
      <c r="D593" s="22">
        <v>1</v>
      </c>
      <c r="E593" s="9">
        <v>1359</v>
      </c>
      <c r="F593" s="52">
        <f t="shared" ref="F593" si="77">D593*E593</f>
        <v>1359</v>
      </c>
      <c r="G593" s="52"/>
    </row>
    <row r="594" spans="1:7" ht="24" x14ac:dyDescent="0.2">
      <c r="A594" s="175">
        <v>10.24</v>
      </c>
      <c r="B594" s="176" t="s">
        <v>712</v>
      </c>
      <c r="C594" s="177" t="s">
        <v>13</v>
      </c>
      <c r="D594" s="178">
        <v>75</v>
      </c>
      <c r="E594" s="179">
        <v>1100</v>
      </c>
      <c r="F594" s="180">
        <f>PRODUCT(D594:E594)</f>
        <v>82500</v>
      </c>
      <c r="G594" s="34"/>
    </row>
    <row r="595" spans="1:7" ht="36" x14ac:dyDescent="0.2">
      <c r="A595" s="175">
        <v>10.25</v>
      </c>
      <c r="B595" s="176" t="s">
        <v>714</v>
      </c>
      <c r="C595" s="177" t="s">
        <v>12</v>
      </c>
      <c r="D595" s="178">
        <v>314</v>
      </c>
      <c r="E595" s="179">
        <v>1100</v>
      </c>
      <c r="F595" s="180">
        <f>PRODUCT(D595:E595)</f>
        <v>345400</v>
      </c>
      <c r="G595" s="34"/>
    </row>
    <row r="596" spans="1:7" s="23" customFormat="1" x14ac:dyDescent="0.2">
      <c r="A596" s="57"/>
      <c r="B596" s="27" t="s">
        <v>32</v>
      </c>
      <c r="C596" s="38"/>
      <c r="D596" s="39"/>
      <c r="E596" s="40"/>
      <c r="F596" s="41">
        <f>SUM(F570:F590)</f>
        <v>77138.740000000005</v>
      </c>
      <c r="G596" s="41"/>
    </row>
    <row r="597" spans="1:7" s="23" customFormat="1" x14ac:dyDescent="0.2">
      <c r="A597" s="57"/>
      <c r="B597" s="27"/>
      <c r="C597" s="38"/>
      <c r="D597" s="39"/>
      <c r="E597" s="40"/>
      <c r="F597" s="41"/>
      <c r="G597" s="41"/>
    </row>
    <row r="598" spans="1:7" s="23" customFormat="1" x14ac:dyDescent="0.2">
      <c r="A598" s="27">
        <v>11</v>
      </c>
      <c r="B598" s="239" t="s">
        <v>33</v>
      </c>
      <c r="C598" s="239"/>
      <c r="D598" s="43"/>
      <c r="E598" s="51"/>
      <c r="F598" s="41"/>
      <c r="G598" s="41"/>
    </row>
    <row r="599" spans="1:7" ht="48" x14ac:dyDescent="0.2">
      <c r="A599" s="8">
        <v>11.01</v>
      </c>
      <c r="B599" s="32" t="s">
        <v>768</v>
      </c>
      <c r="C599" s="10" t="s">
        <v>12</v>
      </c>
      <c r="D599" s="22">
        <v>1</v>
      </c>
      <c r="E599" s="33">
        <v>58.28</v>
      </c>
      <c r="F599" s="33">
        <f t="shared" ref="F599:F606" si="78">PRODUCT(D599:E599)</f>
        <v>58.28</v>
      </c>
      <c r="G599" s="33"/>
    </row>
    <row r="600" spans="1:7" ht="48" x14ac:dyDescent="0.2">
      <c r="A600" s="8">
        <v>11.02</v>
      </c>
      <c r="B600" s="32" t="s">
        <v>769</v>
      </c>
      <c r="C600" s="10" t="s">
        <v>12</v>
      </c>
      <c r="D600" s="22">
        <v>1</v>
      </c>
      <c r="E600" s="33">
        <v>58.28</v>
      </c>
      <c r="F600" s="33">
        <f t="shared" si="78"/>
        <v>58.28</v>
      </c>
      <c r="G600" s="33"/>
    </row>
    <row r="601" spans="1:7" ht="48" x14ac:dyDescent="0.2">
      <c r="A601" s="8">
        <v>11.03</v>
      </c>
      <c r="B601" s="32" t="s">
        <v>464</v>
      </c>
      <c r="C601" s="10" t="s">
        <v>12</v>
      </c>
      <c r="D601" s="22">
        <v>1</v>
      </c>
      <c r="E601" s="33">
        <v>58.28</v>
      </c>
      <c r="F601" s="33">
        <f t="shared" si="78"/>
        <v>58.28</v>
      </c>
      <c r="G601" s="33"/>
    </row>
    <row r="602" spans="1:7" ht="48" x14ac:dyDescent="0.2">
      <c r="A602" s="8">
        <v>11.04</v>
      </c>
      <c r="B602" s="32" t="s">
        <v>465</v>
      </c>
      <c r="C602" s="10" t="s">
        <v>12</v>
      </c>
      <c r="D602" s="22">
        <v>1</v>
      </c>
      <c r="E602" s="33">
        <v>58.28</v>
      </c>
      <c r="F602" s="33">
        <f t="shared" si="78"/>
        <v>58.28</v>
      </c>
      <c r="G602" s="33"/>
    </row>
    <row r="603" spans="1:7" ht="48" x14ac:dyDescent="0.2">
      <c r="A603" s="8">
        <v>11.05</v>
      </c>
      <c r="B603" s="32" t="s">
        <v>594</v>
      </c>
      <c r="C603" s="10" t="s">
        <v>12</v>
      </c>
      <c r="D603" s="22">
        <v>1</v>
      </c>
      <c r="E603" s="33">
        <v>62.17</v>
      </c>
      <c r="F603" s="33">
        <f t="shared" si="78"/>
        <v>62.17</v>
      </c>
      <c r="G603" s="33"/>
    </row>
    <row r="604" spans="1:7" ht="60" x14ac:dyDescent="0.2">
      <c r="A604" s="8">
        <v>11.06</v>
      </c>
      <c r="B604" s="32" t="s">
        <v>466</v>
      </c>
      <c r="C604" s="10" t="s">
        <v>12</v>
      </c>
      <c r="D604" s="22">
        <v>1</v>
      </c>
      <c r="E604" s="33">
        <v>62.17</v>
      </c>
      <c r="F604" s="33">
        <f>PRODUCT(D604:E604)</f>
        <v>62.17</v>
      </c>
      <c r="G604" s="33"/>
    </row>
    <row r="605" spans="1:7" ht="60" x14ac:dyDescent="0.2">
      <c r="A605" s="8">
        <v>11.07</v>
      </c>
      <c r="B605" s="32" t="s">
        <v>467</v>
      </c>
      <c r="C605" s="10" t="s">
        <v>12</v>
      </c>
      <c r="D605" s="22">
        <v>1</v>
      </c>
      <c r="E605" s="33">
        <v>66.02</v>
      </c>
      <c r="F605" s="33">
        <f t="shared" si="78"/>
        <v>66.02</v>
      </c>
      <c r="G605" s="33"/>
    </row>
    <row r="606" spans="1:7" ht="60" x14ac:dyDescent="0.2">
      <c r="A606" s="8">
        <v>11.08</v>
      </c>
      <c r="B606" s="32" t="s">
        <v>468</v>
      </c>
      <c r="C606" s="10" t="s">
        <v>12</v>
      </c>
      <c r="D606" s="22">
        <v>1</v>
      </c>
      <c r="E606" s="33">
        <v>66.02</v>
      </c>
      <c r="F606" s="33">
        <f t="shared" si="78"/>
        <v>66.02</v>
      </c>
      <c r="G606" s="33"/>
    </row>
    <row r="607" spans="1:7" ht="48" x14ac:dyDescent="0.2">
      <c r="A607" s="21">
        <v>11.09</v>
      </c>
      <c r="B607" s="45" t="s">
        <v>469</v>
      </c>
      <c r="C607" s="10" t="s">
        <v>13</v>
      </c>
      <c r="D607" s="22">
        <v>1</v>
      </c>
      <c r="E607" s="33">
        <v>73.38</v>
      </c>
      <c r="F607" s="34">
        <f t="shared" ref="F607:F631" si="79">PRODUCT(D607:E607)</f>
        <v>73.38</v>
      </c>
      <c r="G607" s="34"/>
    </row>
    <row r="608" spans="1:7" ht="60" x14ac:dyDescent="0.2">
      <c r="A608" s="8">
        <v>11.1</v>
      </c>
      <c r="B608" s="45" t="s">
        <v>470</v>
      </c>
      <c r="C608" s="10" t="s">
        <v>13</v>
      </c>
      <c r="D608" s="22">
        <v>1</v>
      </c>
      <c r="E608" s="33">
        <v>73.38</v>
      </c>
      <c r="F608" s="34">
        <f>PRODUCT(D608:E608)</f>
        <v>73.38</v>
      </c>
      <c r="G608" s="34"/>
    </row>
    <row r="609" spans="1:7" ht="48" x14ac:dyDescent="0.2">
      <c r="A609" s="8">
        <v>11.11</v>
      </c>
      <c r="B609" s="45" t="s">
        <v>471</v>
      </c>
      <c r="C609" s="10" t="s">
        <v>12</v>
      </c>
      <c r="D609" s="22">
        <v>1</v>
      </c>
      <c r="E609" s="33">
        <v>120.06</v>
      </c>
      <c r="F609" s="34">
        <f t="shared" si="79"/>
        <v>120.06</v>
      </c>
      <c r="G609" s="34"/>
    </row>
    <row r="610" spans="1:7" ht="60" x14ac:dyDescent="0.2">
      <c r="A610" s="8">
        <v>11.12</v>
      </c>
      <c r="B610" s="32" t="s">
        <v>472</v>
      </c>
      <c r="C610" s="10" t="s">
        <v>7</v>
      </c>
      <c r="D610" s="22">
        <v>1</v>
      </c>
      <c r="E610" s="33">
        <v>359.99</v>
      </c>
      <c r="F610" s="33">
        <f t="shared" si="79"/>
        <v>359.99</v>
      </c>
      <c r="G610" s="33"/>
    </row>
    <row r="611" spans="1:7" ht="48" x14ac:dyDescent="0.2">
      <c r="A611" s="8">
        <v>11.13</v>
      </c>
      <c r="B611" s="32" t="s">
        <v>473</v>
      </c>
      <c r="C611" s="10" t="s">
        <v>7</v>
      </c>
      <c r="D611" s="22">
        <v>1</v>
      </c>
      <c r="E611" s="33">
        <v>336.56</v>
      </c>
      <c r="F611" s="33">
        <f t="shared" si="79"/>
        <v>336.56</v>
      </c>
      <c r="G611" s="33"/>
    </row>
    <row r="612" spans="1:7" ht="48" x14ac:dyDescent="0.2">
      <c r="A612" s="8">
        <v>11.14</v>
      </c>
      <c r="B612" s="32" t="s">
        <v>573</v>
      </c>
      <c r="C612" s="10" t="s">
        <v>12</v>
      </c>
      <c r="D612" s="22">
        <v>1</v>
      </c>
      <c r="E612" s="33">
        <v>119.37</v>
      </c>
      <c r="F612" s="33">
        <f t="shared" si="79"/>
        <v>119.37</v>
      </c>
      <c r="G612" s="33"/>
    </row>
    <row r="613" spans="1:7" ht="60" x14ac:dyDescent="0.2">
      <c r="A613" s="35">
        <v>11.15</v>
      </c>
      <c r="B613" s="32" t="s">
        <v>474</v>
      </c>
      <c r="C613" s="10" t="s">
        <v>7</v>
      </c>
      <c r="D613" s="22">
        <v>1</v>
      </c>
      <c r="E613" s="33">
        <v>193.46</v>
      </c>
      <c r="F613" s="34">
        <f t="shared" si="79"/>
        <v>193.46</v>
      </c>
      <c r="G613" s="34"/>
    </row>
    <row r="614" spans="1:7" ht="48" x14ac:dyDescent="0.2">
      <c r="A614" s="8">
        <v>11.16</v>
      </c>
      <c r="B614" s="32" t="s">
        <v>475</v>
      </c>
      <c r="C614" s="10" t="s">
        <v>7</v>
      </c>
      <c r="D614" s="22">
        <v>1</v>
      </c>
      <c r="E614" s="33">
        <v>700.53</v>
      </c>
      <c r="F614" s="33">
        <f t="shared" si="79"/>
        <v>700.53</v>
      </c>
      <c r="G614" s="33"/>
    </row>
    <row r="615" spans="1:7" ht="48" x14ac:dyDescent="0.2">
      <c r="A615" s="8">
        <v>11.17</v>
      </c>
      <c r="B615" s="45" t="s">
        <v>476</v>
      </c>
      <c r="C615" s="10" t="s">
        <v>7</v>
      </c>
      <c r="D615" s="22">
        <v>1</v>
      </c>
      <c r="E615" s="33">
        <v>1076.24</v>
      </c>
      <c r="F615" s="34">
        <f>PRODUCT(D615:E615)</f>
        <v>1076.24</v>
      </c>
      <c r="G615" s="34"/>
    </row>
    <row r="616" spans="1:7" ht="36" x14ac:dyDescent="0.2">
      <c r="A616" s="8">
        <v>11.18</v>
      </c>
      <c r="B616" s="32" t="s">
        <v>539</v>
      </c>
      <c r="C616" s="10" t="s">
        <v>7</v>
      </c>
      <c r="D616" s="22">
        <v>1</v>
      </c>
      <c r="E616" s="33">
        <v>3587.68</v>
      </c>
      <c r="F616" s="33">
        <f t="shared" ref="F616:F618" si="80">PRODUCT(D616:E616)</f>
        <v>3587.68</v>
      </c>
      <c r="G616" s="33"/>
    </row>
    <row r="617" spans="1:7" ht="24" x14ac:dyDescent="0.2">
      <c r="A617" s="8">
        <v>11.19</v>
      </c>
      <c r="B617" s="32" t="s">
        <v>477</v>
      </c>
      <c r="C617" s="10" t="s">
        <v>7</v>
      </c>
      <c r="D617" s="22">
        <v>1</v>
      </c>
      <c r="E617" s="33">
        <v>1284.05</v>
      </c>
      <c r="F617" s="33">
        <f t="shared" si="80"/>
        <v>1284.05</v>
      </c>
      <c r="G617" s="33"/>
    </row>
    <row r="618" spans="1:7" ht="24" x14ac:dyDescent="0.2">
      <c r="A618" s="8">
        <v>11.2</v>
      </c>
      <c r="B618" s="32" t="s">
        <v>534</v>
      </c>
      <c r="C618" s="10" t="s">
        <v>7</v>
      </c>
      <c r="D618" s="22">
        <v>1</v>
      </c>
      <c r="E618" s="33">
        <v>1284.05</v>
      </c>
      <c r="F618" s="33">
        <f t="shared" si="80"/>
        <v>1284.05</v>
      </c>
      <c r="G618" s="33"/>
    </row>
    <row r="619" spans="1:7" ht="36" x14ac:dyDescent="0.2">
      <c r="A619" s="8">
        <v>11.21</v>
      </c>
      <c r="B619" s="32" t="s">
        <v>478</v>
      </c>
      <c r="C619" s="10" t="s">
        <v>7</v>
      </c>
      <c r="D619" s="22">
        <v>1</v>
      </c>
      <c r="E619" s="33">
        <v>1284.05</v>
      </c>
      <c r="F619" s="34">
        <f t="shared" si="79"/>
        <v>1284.05</v>
      </c>
      <c r="G619" s="34"/>
    </row>
    <row r="620" spans="1:7" ht="24" x14ac:dyDescent="0.2">
      <c r="A620" s="8">
        <v>11.22</v>
      </c>
      <c r="B620" s="32" t="s">
        <v>479</v>
      </c>
      <c r="C620" s="10" t="s">
        <v>7</v>
      </c>
      <c r="D620" s="22">
        <v>1</v>
      </c>
      <c r="E620" s="33">
        <v>1284.05</v>
      </c>
      <c r="F620" s="34">
        <f t="shared" si="79"/>
        <v>1284.05</v>
      </c>
      <c r="G620" s="34"/>
    </row>
    <row r="621" spans="1:7" ht="24" x14ac:dyDescent="0.2">
      <c r="A621" s="8">
        <v>11.23</v>
      </c>
      <c r="B621" s="32" t="s">
        <v>480</v>
      </c>
      <c r="C621" s="10" t="s">
        <v>7</v>
      </c>
      <c r="D621" s="22">
        <v>1</v>
      </c>
      <c r="E621" s="33">
        <v>1284.05</v>
      </c>
      <c r="F621" s="34">
        <f t="shared" si="79"/>
        <v>1284.05</v>
      </c>
      <c r="G621" s="34"/>
    </row>
    <row r="622" spans="1:7" ht="24" x14ac:dyDescent="0.2">
      <c r="A622" s="8">
        <v>11.24</v>
      </c>
      <c r="B622" s="32" t="s">
        <v>481</v>
      </c>
      <c r="C622" s="10" t="s">
        <v>7</v>
      </c>
      <c r="D622" s="22">
        <v>1</v>
      </c>
      <c r="E622" s="33">
        <v>1284.05</v>
      </c>
      <c r="F622" s="34">
        <f>PRODUCT(D622:E622)</f>
        <v>1284.05</v>
      </c>
      <c r="G622" s="34"/>
    </row>
    <row r="623" spans="1:7" ht="60" x14ac:dyDescent="0.2">
      <c r="A623" s="8">
        <v>11.25</v>
      </c>
      <c r="B623" s="32" t="s">
        <v>482</v>
      </c>
      <c r="C623" s="10" t="s">
        <v>7</v>
      </c>
      <c r="D623" s="22">
        <v>1</v>
      </c>
      <c r="E623" s="33">
        <v>1240.7</v>
      </c>
      <c r="F623" s="33">
        <f t="shared" ref="F623" si="81">PRODUCT(D623:E623)</f>
        <v>1240.7</v>
      </c>
      <c r="G623" s="33"/>
    </row>
    <row r="624" spans="1:7" ht="60" x14ac:dyDescent="0.2">
      <c r="A624" s="8">
        <v>11.26</v>
      </c>
      <c r="B624" s="32" t="s">
        <v>483</v>
      </c>
      <c r="C624" s="10" t="s">
        <v>7</v>
      </c>
      <c r="D624" s="22">
        <v>1</v>
      </c>
      <c r="E624" s="33">
        <v>1240.7</v>
      </c>
      <c r="F624" s="34">
        <f t="shared" si="79"/>
        <v>1240.7</v>
      </c>
      <c r="G624" s="34"/>
    </row>
    <row r="625" spans="1:7" ht="36" x14ac:dyDescent="0.2">
      <c r="A625" s="35">
        <v>11.27</v>
      </c>
      <c r="B625" s="32" t="s">
        <v>484</v>
      </c>
      <c r="C625" s="10" t="s">
        <v>7</v>
      </c>
      <c r="D625" s="22">
        <v>1</v>
      </c>
      <c r="E625" s="33">
        <v>1240.7</v>
      </c>
      <c r="F625" s="34">
        <f t="shared" si="79"/>
        <v>1240.7</v>
      </c>
      <c r="G625" s="34"/>
    </row>
    <row r="626" spans="1:7" ht="48" x14ac:dyDescent="0.2">
      <c r="A626" s="8">
        <v>11.28</v>
      </c>
      <c r="B626" s="32" t="s">
        <v>485</v>
      </c>
      <c r="C626" s="10" t="s">
        <v>7</v>
      </c>
      <c r="D626" s="22">
        <v>1</v>
      </c>
      <c r="E626" s="33">
        <v>15068.1</v>
      </c>
      <c r="F626" s="33">
        <f t="shared" si="79"/>
        <v>15068.1</v>
      </c>
      <c r="G626" s="33"/>
    </row>
    <row r="627" spans="1:7" ht="48" x14ac:dyDescent="0.2">
      <c r="A627" s="8">
        <v>11.29</v>
      </c>
      <c r="B627" s="32" t="s">
        <v>486</v>
      </c>
      <c r="C627" s="10" t="s">
        <v>7</v>
      </c>
      <c r="D627" s="22">
        <v>1</v>
      </c>
      <c r="E627" s="33">
        <v>25832.799999999999</v>
      </c>
      <c r="F627" s="33">
        <f>PRODUCT(D627:E627)</f>
        <v>25832.799999999999</v>
      </c>
      <c r="G627" s="33"/>
    </row>
    <row r="628" spans="1:7" ht="48" x14ac:dyDescent="0.2">
      <c r="A628" s="8">
        <v>11.3</v>
      </c>
      <c r="B628" s="32" t="s">
        <v>487</v>
      </c>
      <c r="C628" s="10" t="s">
        <v>7</v>
      </c>
      <c r="D628" s="22">
        <v>1</v>
      </c>
      <c r="E628" s="33">
        <v>15068.1</v>
      </c>
      <c r="F628" s="33">
        <f t="shared" ref="F628" si="82">PRODUCT(D628:E628)</f>
        <v>15068.1</v>
      </c>
      <c r="G628" s="33"/>
    </row>
    <row r="629" spans="1:7" ht="48" x14ac:dyDescent="0.2">
      <c r="A629" s="8">
        <v>11.31</v>
      </c>
      <c r="B629" s="32" t="s">
        <v>488</v>
      </c>
      <c r="C629" s="10" t="s">
        <v>7</v>
      </c>
      <c r="D629" s="22">
        <v>1</v>
      </c>
      <c r="E629" s="33">
        <v>25832.799999999999</v>
      </c>
      <c r="F629" s="33">
        <f t="shared" si="79"/>
        <v>25832.799999999999</v>
      </c>
      <c r="G629" s="33"/>
    </row>
    <row r="630" spans="1:7" ht="36" x14ac:dyDescent="0.2">
      <c r="A630" s="8">
        <v>11.32</v>
      </c>
      <c r="B630" s="32" t="s">
        <v>489</v>
      </c>
      <c r="C630" s="10" t="s">
        <v>7</v>
      </c>
      <c r="D630" s="22">
        <v>1</v>
      </c>
      <c r="E630" s="33">
        <v>15068.1</v>
      </c>
      <c r="F630" s="33">
        <f t="shared" si="79"/>
        <v>15068.1</v>
      </c>
      <c r="G630" s="33"/>
    </row>
    <row r="631" spans="1:7" ht="48" x14ac:dyDescent="0.2">
      <c r="A631" s="8">
        <v>11.33</v>
      </c>
      <c r="B631" s="32" t="s">
        <v>490</v>
      </c>
      <c r="C631" s="10" t="s">
        <v>7</v>
      </c>
      <c r="D631" s="22">
        <v>1</v>
      </c>
      <c r="E631" s="33">
        <v>25832.799999999999</v>
      </c>
      <c r="F631" s="33">
        <f t="shared" si="79"/>
        <v>25832.799999999999</v>
      </c>
      <c r="G631" s="33"/>
    </row>
    <row r="632" spans="1:7" ht="24" x14ac:dyDescent="0.2">
      <c r="A632" s="8">
        <v>11.34</v>
      </c>
      <c r="B632" s="32" t="s">
        <v>555</v>
      </c>
      <c r="C632" s="10" t="s">
        <v>7</v>
      </c>
      <c r="D632" s="22">
        <v>1</v>
      </c>
      <c r="E632" s="33">
        <v>25832.799999999999</v>
      </c>
      <c r="F632" s="33">
        <f t="shared" ref="F632" si="83">PRODUCT(D632:E632)</f>
        <v>25832.799999999999</v>
      </c>
      <c r="G632" s="33"/>
    </row>
    <row r="633" spans="1:7" ht="48" x14ac:dyDescent="0.2">
      <c r="A633" s="8">
        <v>11.35</v>
      </c>
      <c r="B633" s="32" t="s">
        <v>630</v>
      </c>
      <c r="C633" s="10" t="s">
        <v>12</v>
      </c>
      <c r="D633" s="22">
        <v>1</v>
      </c>
      <c r="E633" s="33">
        <v>25832.799999999999</v>
      </c>
      <c r="F633" s="33">
        <f t="shared" ref="F633:F635" si="84">PRODUCT(D633:E633)</f>
        <v>25832.799999999999</v>
      </c>
      <c r="G633" s="33"/>
    </row>
    <row r="634" spans="1:7" ht="48" x14ac:dyDescent="0.2">
      <c r="A634" s="8">
        <v>11.36</v>
      </c>
      <c r="B634" s="32" t="s">
        <v>683</v>
      </c>
      <c r="C634" s="10" t="s">
        <v>13</v>
      </c>
      <c r="D634" s="22">
        <v>1</v>
      </c>
      <c r="E634" s="33">
        <v>58.28</v>
      </c>
      <c r="F634" s="33">
        <f t="shared" si="84"/>
        <v>58.28</v>
      </c>
      <c r="G634" s="33"/>
    </row>
    <row r="635" spans="1:7" x14ac:dyDescent="0.2">
      <c r="A635" s="35"/>
      <c r="B635" s="32"/>
      <c r="C635" s="10"/>
      <c r="D635" s="22"/>
      <c r="E635" s="33">
        <v>1240.7</v>
      </c>
      <c r="F635" s="34">
        <f t="shared" si="84"/>
        <v>1240.7</v>
      </c>
      <c r="G635" s="34"/>
    </row>
    <row r="636" spans="1:7" x14ac:dyDescent="0.2">
      <c r="A636" s="35"/>
      <c r="B636" s="58" t="s">
        <v>34</v>
      </c>
      <c r="C636" s="10"/>
      <c r="D636" s="22"/>
      <c r="E636" s="33"/>
      <c r="F636" s="59">
        <f>SUM(F599:F631)</f>
        <v>141259.25</v>
      </c>
      <c r="G636" s="59"/>
    </row>
    <row r="637" spans="1:7" x14ac:dyDescent="0.2">
      <c r="A637" s="58">
        <v>12</v>
      </c>
      <c r="B637" s="245" t="s">
        <v>35</v>
      </c>
      <c r="C637" s="245"/>
      <c r="D637" s="60"/>
      <c r="E637" s="61"/>
      <c r="F637" s="59"/>
      <c r="G637" s="59"/>
    </row>
    <row r="638" spans="1:7" ht="48" x14ac:dyDescent="0.2">
      <c r="A638" s="35">
        <v>12.01</v>
      </c>
      <c r="B638" s="32" t="s">
        <v>491</v>
      </c>
      <c r="C638" s="10" t="s">
        <v>12</v>
      </c>
      <c r="D638" s="22">
        <v>1</v>
      </c>
      <c r="E638" s="33">
        <v>599.35</v>
      </c>
      <c r="F638" s="34">
        <f t="shared" ref="F638:F647" si="85">PRODUCT(D638:E638)</f>
        <v>599.35</v>
      </c>
      <c r="G638" s="34"/>
    </row>
    <row r="639" spans="1:7" ht="60" x14ac:dyDescent="0.2">
      <c r="A639" s="35">
        <v>12.02</v>
      </c>
      <c r="B639" s="32" t="s">
        <v>492</v>
      </c>
      <c r="C639" s="10" t="s">
        <v>12</v>
      </c>
      <c r="D639" s="22">
        <v>1</v>
      </c>
      <c r="E639" s="33">
        <v>124.95</v>
      </c>
      <c r="F639" s="34">
        <f t="shared" si="85"/>
        <v>124.95</v>
      </c>
      <c r="G639" s="34"/>
    </row>
    <row r="640" spans="1:7" ht="24" x14ac:dyDescent="0.2">
      <c r="A640" s="35">
        <v>12.03</v>
      </c>
      <c r="B640" s="32" t="s">
        <v>493</v>
      </c>
      <c r="C640" s="10" t="s">
        <v>7</v>
      </c>
      <c r="D640" s="22">
        <v>1</v>
      </c>
      <c r="E640" s="33">
        <v>246.41</v>
      </c>
      <c r="F640" s="34">
        <f t="shared" si="85"/>
        <v>246.41</v>
      </c>
      <c r="G640" s="34"/>
    </row>
    <row r="641" spans="1:7" ht="36" x14ac:dyDescent="0.2">
      <c r="A641" s="35">
        <v>12.04</v>
      </c>
      <c r="B641" s="32" t="s">
        <v>494</v>
      </c>
      <c r="C641" s="10" t="s">
        <v>7</v>
      </c>
      <c r="D641" s="22">
        <v>1</v>
      </c>
      <c r="E641" s="33">
        <v>71.23</v>
      </c>
      <c r="F641" s="34">
        <f t="shared" si="85"/>
        <v>71.23</v>
      </c>
      <c r="G641" s="34"/>
    </row>
    <row r="642" spans="1:7" ht="36" x14ac:dyDescent="0.2">
      <c r="A642" s="35">
        <v>12.05</v>
      </c>
      <c r="B642" s="32" t="s">
        <v>495</v>
      </c>
      <c r="C642" s="10" t="s">
        <v>36</v>
      </c>
      <c r="D642" s="22">
        <v>1</v>
      </c>
      <c r="E642" s="33">
        <v>136.03</v>
      </c>
      <c r="F642" s="34">
        <f t="shared" si="85"/>
        <v>136.03</v>
      </c>
      <c r="G642" s="34"/>
    </row>
    <row r="643" spans="1:7" ht="48" x14ac:dyDescent="0.2">
      <c r="A643" s="35">
        <v>12.06</v>
      </c>
      <c r="B643" s="32" t="s">
        <v>496</v>
      </c>
      <c r="C643" s="10" t="s">
        <v>36</v>
      </c>
      <c r="D643" s="22">
        <v>1</v>
      </c>
      <c r="E643" s="33">
        <v>152.27000000000001</v>
      </c>
      <c r="F643" s="34">
        <f t="shared" si="85"/>
        <v>152.27000000000001</v>
      </c>
      <c r="G643" s="34"/>
    </row>
    <row r="644" spans="1:7" ht="36" x14ac:dyDescent="0.2">
      <c r="A644" s="35">
        <v>12.07</v>
      </c>
      <c r="B644" s="32" t="s">
        <v>497</v>
      </c>
      <c r="C644" s="10" t="s">
        <v>36</v>
      </c>
      <c r="D644" s="22">
        <v>1</v>
      </c>
      <c r="E644" s="33">
        <v>152.27000000000001</v>
      </c>
      <c r="F644" s="34">
        <f t="shared" si="85"/>
        <v>152.27000000000001</v>
      </c>
      <c r="G644" s="34"/>
    </row>
    <row r="645" spans="1:7" ht="48" x14ac:dyDescent="0.2">
      <c r="A645" s="35">
        <v>12.08</v>
      </c>
      <c r="B645" s="32" t="s">
        <v>498</v>
      </c>
      <c r="C645" s="10" t="s">
        <v>36</v>
      </c>
      <c r="D645" s="22">
        <v>1</v>
      </c>
      <c r="E645" s="33">
        <v>152.27000000000001</v>
      </c>
      <c r="F645" s="34">
        <f t="shared" si="85"/>
        <v>152.27000000000001</v>
      </c>
      <c r="G645" s="34"/>
    </row>
    <row r="646" spans="1:7" ht="36" x14ac:dyDescent="0.2">
      <c r="A646" s="8">
        <v>12.09</v>
      </c>
      <c r="B646" s="32" t="s">
        <v>499</v>
      </c>
      <c r="C646" s="10" t="s">
        <v>7</v>
      </c>
      <c r="D646" s="22">
        <v>1</v>
      </c>
      <c r="E646" s="33">
        <v>813.3</v>
      </c>
      <c r="F646" s="34">
        <f t="shared" si="85"/>
        <v>813.3</v>
      </c>
      <c r="G646" s="34"/>
    </row>
    <row r="647" spans="1:7" ht="36" x14ac:dyDescent="0.2">
      <c r="A647" s="36">
        <v>12.1</v>
      </c>
      <c r="B647" s="32" t="s">
        <v>500</v>
      </c>
      <c r="C647" s="10" t="s">
        <v>7</v>
      </c>
      <c r="D647" s="22">
        <v>1</v>
      </c>
      <c r="E647" s="33">
        <v>1010.57</v>
      </c>
      <c r="F647" s="34">
        <f t="shared" si="85"/>
        <v>1010.57</v>
      </c>
      <c r="G647" s="34"/>
    </row>
    <row r="648" spans="1:7" s="23" customFormat="1" x14ac:dyDescent="0.2">
      <c r="A648" s="37"/>
      <c r="B648" s="27" t="s">
        <v>37</v>
      </c>
      <c r="C648" s="38"/>
      <c r="D648" s="39"/>
      <c r="E648" s="40"/>
      <c r="F648" s="41">
        <f>SUM(F638:F647)</f>
        <v>3458.65</v>
      </c>
      <c r="G648" s="41"/>
    </row>
    <row r="649" spans="1:7" s="23" customFormat="1" x14ac:dyDescent="0.2">
      <c r="A649" s="37"/>
      <c r="B649" s="27"/>
      <c r="C649" s="38"/>
      <c r="D649" s="39"/>
      <c r="E649" s="40"/>
      <c r="F649" s="41"/>
      <c r="G649" s="41"/>
    </row>
    <row r="650" spans="1:7" s="23" customFormat="1" x14ac:dyDescent="0.2">
      <c r="A650" s="27">
        <v>13</v>
      </c>
      <c r="B650" s="239" t="s">
        <v>38</v>
      </c>
      <c r="C650" s="239"/>
      <c r="D650" s="43"/>
      <c r="E650" s="51"/>
      <c r="F650" s="41"/>
      <c r="G650" s="41"/>
    </row>
    <row r="651" spans="1:7" ht="72" x14ac:dyDescent="0.2">
      <c r="A651" s="36">
        <v>13.01</v>
      </c>
      <c r="B651" s="32" t="s">
        <v>631</v>
      </c>
      <c r="C651" s="10" t="s">
        <v>7</v>
      </c>
      <c r="D651" s="22">
        <v>1</v>
      </c>
      <c r="E651" s="33">
        <v>101.67</v>
      </c>
      <c r="F651" s="34">
        <f t="shared" ref="F651" si="86">D651*E651</f>
        <v>101.67</v>
      </c>
      <c r="G651" s="34"/>
    </row>
    <row r="652" spans="1:7" ht="60" x14ac:dyDescent="0.2">
      <c r="A652" s="21">
        <v>13.02</v>
      </c>
      <c r="B652" s="32" t="s">
        <v>501</v>
      </c>
      <c r="C652" s="10" t="s">
        <v>7</v>
      </c>
      <c r="D652" s="22">
        <v>1</v>
      </c>
      <c r="E652" s="9">
        <v>27678.74</v>
      </c>
      <c r="F652" s="52">
        <f>D652*E652</f>
        <v>27678.74</v>
      </c>
      <c r="G652" s="52"/>
    </row>
    <row r="653" spans="1:7" ht="60" x14ac:dyDescent="0.2">
      <c r="A653" s="21">
        <v>13.03</v>
      </c>
      <c r="B653" s="32" t="s">
        <v>502</v>
      </c>
      <c r="C653" s="10" t="s">
        <v>7</v>
      </c>
      <c r="D653" s="22">
        <v>1</v>
      </c>
      <c r="E653" s="9">
        <v>27678.74</v>
      </c>
      <c r="F653" s="52">
        <f>D653*E653</f>
        <v>27678.74</v>
      </c>
      <c r="G653" s="52"/>
    </row>
    <row r="654" spans="1:7" ht="36" x14ac:dyDescent="0.2">
      <c r="A654" s="21">
        <v>13.04</v>
      </c>
      <c r="B654" s="32" t="s">
        <v>503</v>
      </c>
      <c r="C654" s="10" t="s">
        <v>7</v>
      </c>
      <c r="D654" s="22">
        <v>1</v>
      </c>
      <c r="E654" s="9">
        <v>580.21</v>
      </c>
      <c r="F654" s="52">
        <f>D654*E654</f>
        <v>580.21</v>
      </c>
      <c r="G654" s="52"/>
    </row>
    <row r="655" spans="1:7" ht="36" x14ac:dyDescent="0.2">
      <c r="A655" s="21">
        <v>13.05</v>
      </c>
      <c r="B655" s="32" t="s">
        <v>504</v>
      </c>
      <c r="C655" s="10" t="s">
        <v>7</v>
      </c>
      <c r="D655" s="22">
        <v>1</v>
      </c>
      <c r="E655" s="9">
        <v>693.59</v>
      </c>
      <c r="F655" s="52">
        <f>D655*E655</f>
        <v>693.59</v>
      </c>
      <c r="G655" s="52"/>
    </row>
    <row r="656" spans="1:7" ht="36" x14ac:dyDescent="0.2">
      <c r="A656" s="35">
        <v>13.06</v>
      </c>
      <c r="B656" s="32" t="s">
        <v>505</v>
      </c>
      <c r="C656" s="10" t="s">
        <v>7</v>
      </c>
      <c r="D656" s="22">
        <v>1</v>
      </c>
      <c r="E656" s="9">
        <v>848.2</v>
      </c>
      <c r="F656" s="52">
        <f>D656*E656</f>
        <v>848.2</v>
      </c>
      <c r="G656" s="52"/>
    </row>
    <row r="657" spans="1:7" ht="48" x14ac:dyDescent="0.2">
      <c r="A657" s="21">
        <v>13.07</v>
      </c>
      <c r="B657" s="32" t="s">
        <v>506</v>
      </c>
      <c r="C657" s="10" t="s">
        <v>7</v>
      </c>
      <c r="D657" s="22">
        <v>1</v>
      </c>
      <c r="E657" s="9">
        <v>16267.89</v>
      </c>
      <c r="F657" s="52">
        <f t="shared" ref="F657:F668" si="87">D657*E657</f>
        <v>16267.89</v>
      </c>
      <c r="G657" s="52"/>
    </row>
    <row r="658" spans="1:7" ht="48" x14ac:dyDescent="0.2">
      <c r="A658" s="21">
        <v>13.08</v>
      </c>
      <c r="B658" s="32" t="s">
        <v>507</v>
      </c>
      <c r="C658" s="10" t="s">
        <v>7</v>
      </c>
      <c r="D658" s="22">
        <v>1</v>
      </c>
      <c r="E658" s="9">
        <v>13876.66</v>
      </c>
      <c r="F658" s="52">
        <f t="shared" si="87"/>
        <v>13876.66</v>
      </c>
      <c r="G658" s="52"/>
    </row>
    <row r="659" spans="1:7" ht="60" x14ac:dyDescent="0.2">
      <c r="A659" s="21">
        <v>13.09</v>
      </c>
      <c r="B659" s="32" t="s">
        <v>508</v>
      </c>
      <c r="C659" s="10" t="s">
        <v>7</v>
      </c>
      <c r="D659" s="22">
        <v>1</v>
      </c>
      <c r="E659" s="9">
        <v>25832.799999999999</v>
      </c>
      <c r="F659" s="52">
        <f>D659*E659</f>
        <v>25832.799999999999</v>
      </c>
      <c r="G659" s="52"/>
    </row>
    <row r="660" spans="1:7" ht="48" x14ac:dyDescent="0.2">
      <c r="A660" s="8">
        <v>13.1</v>
      </c>
      <c r="B660" s="32" t="s">
        <v>509</v>
      </c>
      <c r="C660" s="10" t="s">
        <v>7</v>
      </c>
      <c r="D660" s="22">
        <v>1</v>
      </c>
      <c r="E660" s="9">
        <v>15068.1</v>
      </c>
      <c r="F660" s="52">
        <f>D660*E660</f>
        <v>15068.1</v>
      </c>
      <c r="G660" s="52"/>
    </row>
    <row r="661" spans="1:7" ht="96" x14ac:dyDescent="0.2">
      <c r="A661" s="8">
        <v>13.11</v>
      </c>
      <c r="B661" s="32" t="s">
        <v>510</v>
      </c>
      <c r="C661" s="10" t="s">
        <v>7</v>
      </c>
      <c r="D661" s="22">
        <v>1</v>
      </c>
      <c r="E661" s="9">
        <v>5985.43</v>
      </c>
      <c r="F661" s="52">
        <f>D661*E661</f>
        <v>5985.43</v>
      </c>
      <c r="G661" s="52"/>
    </row>
    <row r="662" spans="1:7" ht="36" x14ac:dyDescent="0.2">
      <c r="A662" s="21">
        <v>13.12</v>
      </c>
      <c r="B662" s="32" t="s">
        <v>511</v>
      </c>
      <c r="C662" s="10" t="s">
        <v>12</v>
      </c>
      <c r="D662" s="22">
        <v>1</v>
      </c>
      <c r="E662" s="9">
        <v>1219.6099999999999</v>
      </c>
      <c r="F662" s="52">
        <f>D662*E662</f>
        <v>1219.6099999999999</v>
      </c>
      <c r="G662" s="52"/>
    </row>
    <row r="663" spans="1:7" ht="36" x14ac:dyDescent="0.2">
      <c r="A663" s="35">
        <v>13.13</v>
      </c>
      <c r="B663" s="47" t="s">
        <v>512</v>
      </c>
      <c r="C663" s="10" t="s">
        <v>7</v>
      </c>
      <c r="D663" s="22">
        <v>1</v>
      </c>
      <c r="E663" s="9">
        <v>1718.89</v>
      </c>
      <c r="F663" s="52">
        <f t="shared" si="87"/>
        <v>1718.89</v>
      </c>
      <c r="G663" s="52"/>
    </row>
    <row r="664" spans="1:7" ht="48" x14ac:dyDescent="0.2">
      <c r="A664" s="35">
        <v>13.14</v>
      </c>
      <c r="B664" s="47" t="s">
        <v>513</v>
      </c>
      <c r="C664" s="10" t="s">
        <v>7</v>
      </c>
      <c r="D664" s="22">
        <v>1</v>
      </c>
      <c r="E664" s="9">
        <v>816.42</v>
      </c>
      <c r="F664" s="52">
        <f t="shared" si="87"/>
        <v>816.42</v>
      </c>
      <c r="G664" s="52"/>
    </row>
    <row r="665" spans="1:7" ht="24" x14ac:dyDescent="0.2">
      <c r="A665" s="35">
        <v>13.15</v>
      </c>
      <c r="B665" s="32" t="s">
        <v>514</v>
      </c>
      <c r="C665" s="10" t="s">
        <v>7</v>
      </c>
      <c r="D665" s="22">
        <v>1</v>
      </c>
      <c r="E665" s="33">
        <v>753.77</v>
      </c>
      <c r="F665" s="34">
        <f t="shared" si="87"/>
        <v>753.77</v>
      </c>
      <c r="G665" s="34"/>
    </row>
    <row r="666" spans="1:7" ht="36" x14ac:dyDescent="0.2">
      <c r="A666" s="8">
        <v>13.16</v>
      </c>
      <c r="B666" s="32" t="s">
        <v>515</v>
      </c>
      <c r="C666" s="10" t="s">
        <v>7</v>
      </c>
      <c r="D666" s="22">
        <v>1</v>
      </c>
      <c r="E666" s="33">
        <v>6490.29</v>
      </c>
      <c r="F666" s="33">
        <f t="shared" ref="F666" si="88">PRODUCT(D666:E666)</f>
        <v>6490.29</v>
      </c>
      <c r="G666" s="33"/>
    </row>
    <row r="667" spans="1:7" ht="48" x14ac:dyDescent="0.2">
      <c r="A667" s="35">
        <v>13.17</v>
      </c>
      <c r="B667" s="32" t="s">
        <v>516</v>
      </c>
      <c r="C667" s="10" t="s">
        <v>39</v>
      </c>
      <c r="D667" s="22">
        <v>1</v>
      </c>
      <c r="E667" s="33">
        <v>235.72</v>
      </c>
      <c r="F667" s="34">
        <f t="shared" si="87"/>
        <v>235.72</v>
      </c>
      <c r="G667" s="34"/>
    </row>
    <row r="668" spans="1:7" ht="48" x14ac:dyDescent="0.2">
      <c r="A668" s="35">
        <v>13.18</v>
      </c>
      <c r="B668" s="32" t="s">
        <v>715</v>
      </c>
      <c r="C668" s="10" t="s">
        <v>39</v>
      </c>
      <c r="D668" s="22">
        <v>1</v>
      </c>
      <c r="E668" s="33">
        <v>4791.3100000000004</v>
      </c>
      <c r="F668" s="34">
        <f t="shared" si="87"/>
        <v>4791.3100000000004</v>
      </c>
      <c r="G668" s="34"/>
    </row>
    <row r="669" spans="1:7" ht="24" x14ac:dyDescent="0.2">
      <c r="A669" s="21">
        <v>13.19</v>
      </c>
      <c r="B669" s="32" t="s">
        <v>565</v>
      </c>
      <c r="C669" s="10" t="s">
        <v>7</v>
      </c>
      <c r="D669" s="22">
        <v>1</v>
      </c>
      <c r="E669" s="9">
        <v>414.1</v>
      </c>
      <c r="F669" s="9">
        <f t="shared" ref="F669:F678" si="89">D669*E669</f>
        <v>414.1</v>
      </c>
      <c r="G669" s="9"/>
    </row>
    <row r="670" spans="1:7" ht="36" x14ac:dyDescent="0.2">
      <c r="A670" s="21">
        <v>13.2</v>
      </c>
      <c r="B670" s="32" t="s">
        <v>582</v>
      </c>
      <c r="C670" s="10" t="s">
        <v>7</v>
      </c>
      <c r="D670" s="22">
        <v>1</v>
      </c>
      <c r="E670" s="9">
        <v>580.21</v>
      </c>
      <c r="F670" s="52">
        <f t="shared" si="89"/>
        <v>580.21</v>
      </c>
      <c r="G670" s="52"/>
    </row>
    <row r="671" spans="1:7" ht="48" x14ac:dyDescent="0.2">
      <c r="A671" s="21">
        <v>13.21</v>
      </c>
      <c r="B671" s="32" t="s">
        <v>602</v>
      </c>
      <c r="C671" s="10" t="s">
        <v>7</v>
      </c>
      <c r="D671" s="22">
        <v>1</v>
      </c>
      <c r="E671" s="9">
        <v>580.21</v>
      </c>
      <c r="F671" s="52">
        <f t="shared" si="89"/>
        <v>580.21</v>
      </c>
      <c r="G671" s="52"/>
    </row>
    <row r="672" spans="1:7" ht="36" x14ac:dyDescent="0.2">
      <c r="A672" s="21">
        <v>13.22</v>
      </c>
      <c r="B672" s="32" t="s">
        <v>643</v>
      </c>
      <c r="C672" s="10" t="s">
        <v>7</v>
      </c>
      <c r="D672" s="22">
        <v>1</v>
      </c>
      <c r="E672" s="9">
        <v>580.21</v>
      </c>
      <c r="F672" s="52">
        <f t="shared" si="89"/>
        <v>580.21</v>
      </c>
      <c r="G672" s="52"/>
    </row>
    <row r="673" spans="1:7" ht="36" x14ac:dyDescent="0.2">
      <c r="A673" s="21">
        <v>13.23</v>
      </c>
      <c r="B673" s="32" t="s">
        <v>644</v>
      </c>
      <c r="C673" s="10" t="s">
        <v>7</v>
      </c>
      <c r="D673" s="22">
        <v>1</v>
      </c>
      <c r="E673" s="9">
        <v>580.21</v>
      </c>
      <c r="F673" s="52">
        <f t="shared" si="89"/>
        <v>580.21</v>
      </c>
      <c r="G673" s="52"/>
    </row>
    <row r="674" spans="1:7" ht="36" x14ac:dyDescent="0.2">
      <c r="A674" s="21">
        <v>13.24</v>
      </c>
      <c r="B674" s="32" t="s">
        <v>653</v>
      </c>
      <c r="C674" s="10" t="s">
        <v>7</v>
      </c>
      <c r="D674" s="22">
        <v>1</v>
      </c>
      <c r="E674" s="9">
        <v>580.21</v>
      </c>
      <c r="F674" s="52">
        <f t="shared" ref="F674:F675" si="90">D674*E674</f>
        <v>580.21</v>
      </c>
      <c r="G674" s="52"/>
    </row>
    <row r="675" spans="1:7" ht="36" x14ac:dyDescent="0.2">
      <c r="A675" s="21">
        <v>13.25</v>
      </c>
      <c r="B675" s="32" t="s">
        <v>778</v>
      </c>
      <c r="C675" s="10" t="s">
        <v>7</v>
      </c>
      <c r="D675" s="22">
        <v>1</v>
      </c>
      <c r="E675" s="9">
        <v>580.21</v>
      </c>
      <c r="F675" s="52">
        <f t="shared" si="90"/>
        <v>580.21</v>
      </c>
      <c r="G675" s="52"/>
    </row>
    <row r="676" spans="1:7" ht="36" x14ac:dyDescent="0.2">
      <c r="A676" s="21">
        <v>13.26</v>
      </c>
      <c r="B676" s="32" t="s">
        <v>772</v>
      </c>
      <c r="C676" s="10" t="s">
        <v>7</v>
      </c>
      <c r="D676" s="22">
        <v>1</v>
      </c>
      <c r="E676" s="9">
        <v>580.21</v>
      </c>
      <c r="F676" s="52">
        <f t="shared" si="89"/>
        <v>580.21</v>
      </c>
      <c r="G676" s="52"/>
    </row>
    <row r="677" spans="1:7" ht="48" x14ac:dyDescent="0.2">
      <c r="A677" s="21">
        <v>13.27</v>
      </c>
      <c r="B677" s="32" t="s">
        <v>774</v>
      </c>
      <c r="C677" s="10" t="s">
        <v>7</v>
      </c>
      <c r="D677" s="22">
        <v>1</v>
      </c>
      <c r="E677" s="9">
        <v>580.21</v>
      </c>
      <c r="F677" s="52">
        <f t="shared" si="89"/>
        <v>580.21</v>
      </c>
      <c r="G677" s="52"/>
    </row>
    <row r="678" spans="1:7" ht="48" x14ac:dyDescent="0.2">
      <c r="A678" s="21">
        <v>13.28</v>
      </c>
      <c r="B678" s="32" t="s">
        <v>779</v>
      </c>
      <c r="C678" s="10" t="s">
        <v>7</v>
      </c>
      <c r="D678" s="22">
        <v>1</v>
      </c>
      <c r="E678" s="9">
        <v>580.21</v>
      </c>
      <c r="F678" s="52">
        <f t="shared" si="89"/>
        <v>580.21</v>
      </c>
      <c r="G678" s="52"/>
    </row>
    <row r="679" spans="1:7" ht="36" x14ac:dyDescent="0.2">
      <c r="A679" s="21">
        <v>13.29</v>
      </c>
      <c r="B679" s="32" t="s">
        <v>783</v>
      </c>
      <c r="C679" s="10" t="s">
        <v>7</v>
      </c>
      <c r="D679" s="22">
        <v>1</v>
      </c>
      <c r="E679" s="9">
        <v>580.21</v>
      </c>
      <c r="F679" s="52">
        <f t="shared" ref="F679" si="91">D679*E679</f>
        <v>580.21</v>
      </c>
      <c r="G679" s="52"/>
    </row>
    <row r="680" spans="1:7" s="23" customFormat="1" x14ac:dyDescent="0.2">
      <c r="A680" s="56"/>
      <c r="B680" s="27" t="s">
        <v>40</v>
      </c>
      <c r="C680" s="38"/>
      <c r="D680" s="39"/>
      <c r="E680" s="40"/>
      <c r="F680" s="41">
        <f>SUM(F651:F668)</f>
        <v>150638.04</v>
      </c>
      <c r="G680" s="41"/>
    </row>
    <row r="681" spans="1:7" s="23" customFormat="1" x14ac:dyDescent="0.2">
      <c r="A681" s="56"/>
      <c r="B681" s="27"/>
      <c r="C681" s="38"/>
      <c r="D681" s="39"/>
      <c r="E681" s="40"/>
      <c r="F681" s="41"/>
      <c r="G681" s="41"/>
    </row>
    <row r="682" spans="1:7" s="23" customFormat="1" x14ac:dyDescent="0.2">
      <c r="A682" s="27">
        <v>14</v>
      </c>
      <c r="B682" s="239" t="s">
        <v>41</v>
      </c>
      <c r="C682" s="239"/>
      <c r="D682" s="43"/>
      <c r="E682" s="51"/>
      <c r="F682" s="41"/>
      <c r="G682" s="41"/>
    </row>
    <row r="683" spans="1:7" ht="36" x14ac:dyDescent="0.2">
      <c r="A683" s="21">
        <v>14.01</v>
      </c>
      <c r="B683" s="32" t="s">
        <v>517</v>
      </c>
      <c r="C683" s="10" t="s">
        <v>8</v>
      </c>
      <c r="D683" s="22">
        <v>1</v>
      </c>
      <c r="E683" s="9">
        <v>30.98</v>
      </c>
      <c r="F683" s="52">
        <f t="shared" ref="F683:F694" si="92">D683*E683</f>
        <v>30.98</v>
      </c>
      <c r="G683" s="52"/>
    </row>
    <row r="684" spans="1:7" ht="36" x14ac:dyDescent="0.2">
      <c r="A684" s="21">
        <v>14.02</v>
      </c>
      <c r="B684" s="32" t="s">
        <v>518</v>
      </c>
      <c r="C684" s="10" t="s">
        <v>12</v>
      </c>
      <c r="D684" s="22">
        <v>1</v>
      </c>
      <c r="E684" s="9">
        <v>161.69</v>
      </c>
      <c r="F684" s="52">
        <f t="shared" si="92"/>
        <v>161.69</v>
      </c>
      <c r="G684" s="52"/>
    </row>
    <row r="685" spans="1:7" ht="48" x14ac:dyDescent="0.2">
      <c r="A685" s="21">
        <v>14.03</v>
      </c>
      <c r="B685" s="32" t="s">
        <v>519</v>
      </c>
      <c r="C685" s="10" t="s">
        <v>12</v>
      </c>
      <c r="D685" s="22">
        <v>1</v>
      </c>
      <c r="E685" s="9">
        <v>555.52</v>
      </c>
      <c r="F685" s="52">
        <f t="shared" si="92"/>
        <v>555.52</v>
      </c>
      <c r="G685" s="52"/>
    </row>
    <row r="686" spans="1:7" ht="48" x14ac:dyDescent="0.2">
      <c r="A686" s="21">
        <v>14.04</v>
      </c>
      <c r="B686" s="32" t="s">
        <v>520</v>
      </c>
      <c r="C686" s="10" t="s">
        <v>12</v>
      </c>
      <c r="D686" s="22">
        <v>1</v>
      </c>
      <c r="E686" s="9">
        <v>599.73</v>
      </c>
      <c r="F686" s="52">
        <f t="shared" si="92"/>
        <v>599.73</v>
      </c>
      <c r="G686" s="52"/>
    </row>
    <row r="687" spans="1:7" ht="48" x14ac:dyDescent="0.2">
      <c r="A687" s="21">
        <v>14.05</v>
      </c>
      <c r="B687" s="32" t="s">
        <v>521</v>
      </c>
      <c r="C687" s="10" t="s">
        <v>13</v>
      </c>
      <c r="D687" s="22">
        <v>1</v>
      </c>
      <c r="E687" s="9">
        <v>265.49</v>
      </c>
      <c r="F687" s="52">
        <f t="shared" si="92"/>
        <v>265.49</v>
      </c>
      <c r="G687" s="52"/>
    </row>
    <row r="688" spans="1:7" ht="36" x14ac:dyDescent="0.2">
      <c r="A688" s="21">
        <v>14.06</v>
      </c>
      <c r="B688" s="32" t="s">
        <v>522</v>
      </c>
      <c r="C688" s="10" t="s">
        <v>13</v>
      </c>
      <c r="D688" s="22">
        <v>1</v>
      </c>
      <c r="E688" s="9">
        <v>334.41</v>
      </c>
      <c r="F688" s="52">
        <f t="shared" si="92"/>
        <v>334.41</v>
      </c>
      <c r="G688" s="52"/>
    </row>
    <row r="689" spans="1:7" ht="48" x14ac:dyDescent="0.2">
      <c r="A689" s="21">
        <v>14.07</v>
      </c>
      <c r="B689" s="32" t="s">
        <v>523</v>
      </c>
      <c r="C689" s="10" t="s">
        <v>13</v>
      </c>
      <c r="D689" s="22">
        <v>1</v>
      </c>
      <c r="E689" s="9">
        <v>265.49</v>
      </c>
      <c r="F689" s="52">
        <f t="shared" si="92"/>
        <v>265.49</v>
      </c>
      <c r="G689" s="52"/>
    </row>
    <row r="690" spans="1:7" ht="72" x14ac:dyDescent="0.2">
      <c r="A690" s="21">
        <v>14.08</v>
      </c>
      <c r="B690" s="32" t="s">
        <v>524</v>
      </c>
      <c r="C690" s="10" t="s">
        <v>12</v>
      </c>
      <c r="D690" s="22">
        <v>1</v>
      </c>
      <c r="E690" s="9">
        <v>903.6</v>
      </c>
      <c r="F690" s="52">
        <f t="shared" si="92"/>
        <v>903.6</v>
      </c>
      <c r="G690" s="52"/>
    </row>
    <row r="691" spans="1:7" ht="36" x14ac:dyDescent="0.2">
      <c r="A691" s="21">
        <v>14.09</v>
      </c>
      <c r="B691" s="32" t="s">
        <v>525</v>
      </c>
      <c r="C691" s="10" t="s">
        <v>12</v>
      </c>
      <c r="D691" s="22">
        <v>1</v>
      </c>
      <c r="E691" s="9">
        <v>177.99</v>
      </c>
      <c r="F691" s="52">
        <f t="shared" si="92"/>
        <v>177.99</v>
      </c>
      <c r="G691" s="52"/>
    </row>
    <row r="692" spans="1:7" ht="60" x14ac:dyDescent="0.2">
      <c r="A692" s="8">
        <v>14.1</v>
      </c>
      <c r="B692" s="45" t="s">
        <v>526</v>
      </c>
      <c r="C692" s="10" t="s">
        <v>7</v>
      </c>
      <c r="D692" s="22">
        <v>1</v>
      </c>
      <c r="E692" s="9">
        <v>1359</v>
      </c>
      <c r="F692" s="52">
        <f t="shared" si="92"/>
        <v>1359</v>
      </c>
      <c r="G692" s="52"/>
    </row>
    <row r="693" spans="1:7" ht="24" x14ac:dyDescent="0.2">
      <c r="A693" s="21">
        <v>14.11</v>
      </c>
      <c r="B693" s="32" t="s">
        <v>527</v>
      </c>
      <c r="C693" s="10" t="s">
        <v>7</v>
      </c>
      <c r="D693" s="22">
        <v>1</v>
      </c>
      <c r="E693" s="9">
        <v>10230.23</v>
      </c>
      <c r="F693" s="52">
        <f t="shared" si="92"/>
        <v>10230.23</v>
      </c>
      <c r="G693" s="52"/>
    </row>
    <row r="694" spans="1:7" ht="36" x14ac:dyDescent="0.2">
      <c r="A694" s="8">
        <v>14.12</v>
      </c>
      <c r="B694" s="32" t="s">
        <v>528</v>
      </c>
      <c r="C694" s="10" t="s">
        <v>7</v>
      </c>
      <c r="D694" s="22">
        <v>1</v>
      </c>
      <c r="E694" s="9">
        <v>16735.580000000002</v>
      </c>
      <c r="F694" s="52">
        <f t="shared" si="92"/>
        <v>16735.580000000002</v>
      </c>
      <c r="G694" s="52"/>
    </row>
    <row r="695" spans="1:7" s="23" customFormat="1" x14ac:dyDescent="0.2">
      <c r="A695" s="37"/>
      <c r="B695" s="27" t="s">
        <v>42</v>
      </c>
      <c r="C695" s="38"/>
      <c r="D695" s="39"/>
      <c r="E695" s="62"/>
      <c r="F695" s="63">
        <f>SUM(F683:F694)</f>
        <v>31619.710000000003</v>
      </c>
      <c r="G695" s="63"/>
    </row>
    <row r="696" spans="1:7" s="23" customFormat="1" x14ac:dyDescent="0.2">
      <c r="A696" s="37"/>
      <c r="B696" s="27"/>
      <c r="C696" s="38"/>
      <c r="D696" s="39"/>
      <c r="E696" s="62"/>
      <c r="F696" s="63"/>
      <c r="G696" s="63"/>
    </row>
    <row r="697" spans="1:7" s="23" customFormat="1" x14ac:dyDescent="0.2">
      <c r="A697" s="27">
        <v>15</v>
      </c>
      <c r="B697" s="239" t="s">
        <v>43</v>
      </c>
      <c r="C697" s="239"/>
      <c r="D697" s="43"/>
      <c r="E697" s="51"/>
      <c r="F697" s="41"/>
      <c r="G697" s="41"/>
    </row>
    <row r="698" spans="1:7" ht="72" x14ac:dyDescent="0.2">
      <c r="A698" s="21">
        <v>15.01</v>
      </c>
      <c r="B698" s="32" t="s">
        <v>529</v>
      </c>
      <c r="C698" s="10" t="s">
        <v>7</v>
      </c>
      <c r="D698" s="22">
        <v>1</v>
      </c>
      <c r="E698" s="33">
        <v>35442.81</v>
      </c>
      <c r="F698" s="34">
        <f>D698*E698</f>
        <v>35442.81</v>
      </c>
      <c r="G698" s="34"/>
    </row>
    <row r="699" spans="1:7" s="23" customFormat="1" x14ac:dyDescent="0.2">
      <c r="A699" s="37"/>
      <c r="B699" s="27" t="s">
        <v>44</v>
      </c>
      <c r="C699" s="38"/>
      <c r="D699" s="39"/>
      <c r="E699" s="64"/>
      <c r="F699" s="41">
        <f>SUM(F698)</f>
        <v>35442.81</v>
      </c>
      <c r="G699" s="41"/>
    </row>
    <row r="700" spans="1:7" s="23" customFormat="1" x14ac:dyDescent="0.2">
      <c r="A700" s="37"/>
      <c r="B700" s="27"/>
      <c r="C700" s="38"/>
      <c r="D700" s="39"/>
      <c r="E700" s="64"/>
      <c r="F700" s="41"/>
      <c r="G700" s="41"/>
    </row>
    <row r="701" spans="1:7" s="23" customFormat="1" x14ac:dyDescent="0.2">
      <c r="A701" s="27">
        <v>16</v>
      </c>
      <c r="B701" s="239" t="s">
        <v>45</v>
      </c>
      <c r="C701" s="239"/>
      <c r="D701" s="43"/>
      <c r="E701" s="51"/>
      <c r="F701" s="41"/>
      <c r="G701" s="41"/>
    </row>
    <row r="702" spans="1:7" ht="60" x14ac:dyDescent="0.2">
      <c r="A702" s="21">
        <v>16.010000000000002</v>
      </c>
      <c r="B702" s="32" t="s">
        <v>530</v>
      </c>
      <c r="C702" s="10" t="s">
        <v>7</v>
      </c>
      <c r="D702" s="22">
        <v>1</v>
      </c>
      <c r="E702" s="33">
        <v>10952.79</v>
      </c>
      <c r="F702" s="34">
        <f>D702*E702</f>
        <v>10952.79</v>
      </c>
      <c r="G702" s="34"/>
    </row>
    <row r="703" spans="1:7" x14ac:dyDescent="0.2">
      <c r="A703" s="21"/>
      <c r="B703" s="58" t="s">
        <v>46</v>
      </c>
      <c r="C703" s="10"/>
      <c r="D703" s="22"/>
      <c r="E703" s="34"/>
      <c r="F703" s="59">
        <f>SUM(F702)</f>
        <v>10952.79</v>
      </c>
      <c r="G703" s="59"/>
    </row>
    <row r="704" spans="1:7" x14ac:dyDescent="0.2">
      <c r="A704" s="21"/>
      <c r="B704" s="58"/>
      <c r="C704" s="10"/>
      <c r="D704" s="22"/>
      <c r="E704" s="34"/>
      <c r="F704" s="59"/>
      <c r="G704" s="59"/>
    </row>
    <row r="705" spans="1:7" x14ac:dyDescent="0.2">
      <c r="A705" s="27">
        <v>17</v>
      </c>
      <c r="B705" s="239" t="s">
        <v>57</v>
      </c>
      <c r="C705" s="239"/>
      <c r="D705" s="43"/>
      <c r="E705" s="51"/>
      <c r="F705" s="41"/>
      <c r="G705" s="41"/>
    </row>
    <row r="706" spans="1:7" ht="72" x14ac:dyDescent="0.2">
      <c r="A706" s="21">
        <v>17.010000000000002</v>
      </c>
      <c r="B706" s="32" t="s">
        <v>531</v>
      </c>
      <c r="C706" s="10" t="s">
        <v>7</v>
      </c>
      <c r="D706" s="22">
        <v>1</v>
      </c>
      <c r="E706" s="33">
        <v>67719.19</v>
      </c>
      <c r="F706" s="34">
        <f>D706*E706</f>
        <v>67719.19</v>
      </c>
      <c r="G706" s="34"/>
    </row>
    <row r="707" spans="1:7" x14ac:dyDescent="0.2">
      <c r="A707" s="21"/>
      <c r="B707" s="24" t="s">
        <v>58</v>
      </c>
      <c r="C707" s="10"/>
      <c r="D707" s="22"/>
      <c r="E707" s="9"/>
      <c r="F707" s="25">
        <f>SUM(F706)</f>
        <v>67719.19</v>
      </c>
      <c r="G707" s="25"/>
    </row>
    <row r="708" spans="1:7" x14ac:dyDescent="0.2">
      <c r="A708" s="21"/>
      <c r="B708" s="58"/>
      <c r="C708" s="10"/>
      <c r="D708" s="22"/>
      <c r="E708" s="34"/>
      <c r="F708" s="59"/>
      <c r="G708" s="59"/>
    </row>
    <row r="709" spans="1:7" x14ac:dyDescent="0.2">
      <c r="A709" s="27">
        <v>18</v>
      </c>
      <c r="B709" s="239" t="s">
        <v>59</v>
      </c>
      <c r="C709" s="239"/>
      <c r="D709" s="43"/>
      <c r="E709" s="51"/>
      <c r="F709" s="41"/>
      <c r="G709" s="41"/>
    </row>
    <row r="710" spans="1:7" ht="72" x14ac:dyDescent="0.2">
      <c r="A710" s="21">
        <v>18.010000000000002</v>
      </c>
      <c r="B710" s="32" t="s">
        <v>532</v>
      </c>
      <c r="C710" s="10" t="s">
        <v>7</v>
      </c>
      <c r="D710" s="22">
        <v>1</v>
      </c>
      <c r="E710" s="33">
        <v>36710.089999999997</v>
      </c>
      <c r="F710" s="34">
        <f>D710*E710</f>
        <v>36710.089999999997</v>
      </c>
      <c r="G710" s="34"/>
    </row>
    <row r="711" spans="1:7" x14ac:dyDescent="0.2">
      <c r="A711" s="21"/>
      <c r="B711" s="24" t="s">
        <v>60</v>
      </c>
      <c r="C711" s="10"/>
      <c r="D711" s="22"/>
      <c r="E711" s="9"/>
      <c r="F711" s="25">
        <f>SUM(F710)</f>
        <v>36710.089999999997</v>
      </c>
      <c r="G711" s="25"/>
    </row>
    <row r="712" spans="1:7" x14ac:dyDescent="0.2">
      <c r="A712" s="21"/>
      <c r="B712" s="58"/>
      <c r="C712" s="10"/>
      <c r="D712" s="22"/>
      <c r="E712" s="34"/>
      <c r="F712" s="59"/>
      <c r="G712" s="59"/>
    </row>
    <row r="713" spans="1:7" x14ac:dyDescent="0.2">
      <c r="A713" s="27">
        <v>19</v>
      </c>
      <c r="B713" s="239" t="s">
        <v>61</v>
      </c>
      <c r="C713" s="239"/>
      <c r="D713" s="43"/>
      <c r="E713" s="51"/>
      <c r="F713" s="41"/>
      <c r="G713" s="41"/>
    </row>
    <row r="714" spans="1:7" ht="24" x14ac:dyDescent="0.2">
      <c r="A714" s="21">
        <v>19.010000000000002</v>
      </c>
      <c r="B714" s="32" t="s">
        <v>62</v>
      </c>
      <c r="C714" s="10" t="s">
        <v>12</v>
      </c>
      <c r="D714" s="22">
        <v>1</v>
      </c>
      <c r="E714" s="9">
        <v>15.81</v>
      </c>
      <c r="F714" s="9">
        <f t="shared" ref="F714:F721" si="93">D714*E714</f>
        <v>15.81</v>
      </c>
      <c r="G714" s="9"/>
    </row>
    <row r="715" spans="1:7" ht="48" x14ac:dyDescent="0.2">
      <c r="A715" s="21">
        <v>19.02</v>
      </c>
      <c r="B715" s="32" t="s">
        <v>63</v>
      </c>
      <c r="C715" s="10" t="s">
        <v>8</v>
      </c>
      <c r="D715" s="22">
        <v>1</v>
      </c>
      <c r="E715" s="9">
        <v>177.99</v>
      </c>
      <c r="F715" s="9">
        <f t="shared" si="93"/>
        <v>177.99</v>
      </c>
      <c r="G715" s="9"/>
    </row>
    <row r="716" spans="1:7" ht="36" x14ac:dyDescent="0.2">
      <c r="A716" s="21">
        <v>19.03</v>
      </c>
      <c r="B716" s="32" t="s">
        <v>64</v>
      </c>
      <c r="C716" s="10" t="s">
        <v>7</v>
      </c>
      <c r="D716" s="22">
        <v>1</v>
      </c>
      <c r="E716" s="9">
        <v>143.36000000000001</v>
      </c>
      <c r="F716" s="9">
        <f t="shared" si="93"/>
        <v>143.36000000000001</v>
      </c>
      <c r="G716" s="9"/>
    </row>
    <row r="717" spans="1:7" ht="36" x14ac:dyDescent="0.2">
      <c r="A717" s="21">
        <v>19.04</v>
      </c>
      <c r="B717" s="32" t="s">
        <v>65</v>
      </c>
      <c r="C717" s="10" t="s">
        <v>7</v>
      </c>
      <c r="D717" s="22">
        <v>1</v>
      </c>
      <c r="E717" s="9">
        <v>161.69</v>
      </c>
      <c r="F717" s="9">
        <f t="shared" si="93"/>
        <v>161.69</v>
      </c>
      <c r="G717" s="9"/>
    </row>
    <row r="718" spans="1:7" ht="48" x14ac:dyDescent="0.2">
      <c r="A718" s="21">
        <v>19.05</v>
      </c>
      <c r="B718" s="32" t="s">
        <v>66</v>
      </c>
      <c r="C718" s="10" t="s">
        <v>7</v>
      </c>
      <c r="D718" s="22">
        <v>1</v>
      </c>
      <c r="E718" s="9">
        <v>1829.74</v>
      </c>
      <c r="F718" s="9">
        <f t="shared" si="93"/>
        <v>1829.74</v>
      </c>
      <c r="G718" s="9"/>
    </row>
    <row r="719" spans="1:7" ht="36" x14ac:dyDescent="0.2">
      <c r="A719" s="21">
        <v>19.059999999999999</v>
      </c>
      <c r="B719" s="32" t="s">
        <v>67</v>
      </c>
      <c r="C719" s="10" t="s">
        <v>13</v>
      </c>
      <c r="D719" s="22">
        <v>1</v>
      </c>
      <c r="E719" s="9">
        <v>31.3</v>
      </c>
      <c r="F719" s="9">
        <f t="shared" si="93"/>
        <v>31.3</v>
      </c>
      <c r="G719" s="9"/>
    </row>
    <row r="720" spans="1:7" ht="36" x14ac:dyDescent="0.2">
      <c r="A720" s="21">
        <v>19.07</v>
      </c>
      <c r="B720" s="32" t="s">
        <v>68</v>
      </c>
      <c r="C720" s="10" t="s">
        <v>8</v>
      </c>
      <c r="D720" s="22">
        <v>1</v>
      </c>
      <c r="E720" s="9">
        <v>177.99</v>
      </c>
      <c r="F720" s="9">
        <f t="shared" si="93"/>
        <v>177.99</v>
      </c>
      <c r="G720" s="9"/>
    </row>
    <row r="721" spans="1:7" ht="48" x14ac:dyDescent="0.2">
      <c r="A721" s="21">
        <v>19.079999999999998</v>
      </c>
      <c r="B721" s="32" t="s">
        <v>69</v>
      </c>
      <c r="C721" s="10" t="s">
        <v>13</v>
      </c>
      <c r="D721" s="22">
        <v>1</v>
      </c>
      <c r="E721" s="9">
        <v>306.41000000000003</v>
      </c>
      <c r="F721" s="9">
        <f t="shared" si="93"/>
        <v>306.41000000000003</v>
      </c>
      <c r="G721" s="9"/>
    </row>
    <row r="722" spans="1:7" ht="48" x14ac:dyDescent="0.2">
      <c r="A722" s="8">
        <v>19.09</v>
      </c>
      <c r="B722" s="32" t="s">
        <v>70</v>
      </c>
      <c r="C722" s="10" t="s">
        <v>13</v>
      </c>
      <c r="D722" s="22">
        <v>1</v>
      </c>
      <c r="E722" s="9">
        <v>208.25</v>
      </c>
      <c r="F722" s="9">
        <f>PRODUCT(D722:E722)</f>
        <v>208.25</v>
      </c>
      <c r="G722" s="9"/>
    </row>
    <row r="723" spans="1:7" ht="48" x14ac:dyDescent="0.2">
      <c r="A723" s="8">
        <v>19.100000000000001</v>
      </c>
      <c r="B723" s="32" t="s">
        <v>71</v>
      </c>
      <c r="C723" s="10" t="s">
        <v>12</v>
      </c>
      <c r="D723" s="22">
        <v>1</v>
      </c>
      <c r="E723" s="9">
        <v>333.05</v>
      </c>
      <c r="F723" s="9">
        <f>PRODUCT(D723:E723)</f>
        <v>333.05</v>
      </c>
      <c r="G723" s="9"/>
    </row>
    <row r="724" spans="1:7" ht="48" x14ac:dyDescent="0.2">
      <c r="A724" s="21">
        <v>19.11</v>
      </c>
      <c r="B724" s="32" t="s">
        <v>72</v>
      </c>
      <c r="C724" s="10" t="s">
        <v>7</v>
      </c>
      <c r="D724" s="22">
        <v>1</v>
      </c>
      <c r="E724" s="9" t="s">
        <v>98</v>
      </c>
      <c r="F724" s="9">
        <f>PRODUCT(D724:E724)</f>
        <v>1</v>
      </c>
      <c r="G724" s="9"/>
    </row>
    <row r="725" spans="1:7" ht="36" x14ac:dyDescent="0.2">
      <c r="A725" s="21">
        <v>19.12</v>
      </c>
      <c r="B725" s="32" t="s">
        <v>73</v>
      </c>
      <c r="C725" s="10" t="s">
        <v>13</v>
      </c>
      <c r="D725" s="22">
        <v>1</v>
      </c>
      <c r="E725" s="9">
        <v>9164.5300000000007</v>
      </c>
      <c r="F725" s="9">
        <f t="shared" ref="F725:F733" si="94">PRODUCT(D725:E725)</f>
        <v>9164.5300000000007</v>
      </c>
      <c r="G725" s="9"/>
    </row>
    <row r="726" spans="1:7" ht="60" x14ac:dyDescent="0.2">
      <c r="A726" s="21">
        <v>19.13</v>
      </c>
      <c r="B726" s="32" t="s">
        <v>74</v>
      </c>
      <c r="C726" s="10" t="s">
        <v>13</v>
      </c>
      <c r="D726" s="22">
        <v>1</v>
      </c>
      <c r="E726" s="9">
        <v>4982.88</v>
      </c>
      <c r="F726" s="9">
        <f t="shared" si="94"/>
        <v>4982.88</v>
      </c>
      <c r="G726" s="9"/>
    </row>
    <row r="727" spans="1:7" ht="24" x14ac:dyDescent="0.2">
      <c r="A727" s="21">
        <v>19.04</v>
      </c>
      <c r="B727" s="32" t="s">
        <v>75</v>
      </c>
      <c r="C727" s="10" t="s">
        <v>7</v>
      </c>
      <c r="D727" s="22">
        <v>1</v>
      </c>
      <c r="E727" s="9">
        <v>596.46</v>
      </c>
      <c r="F727" s="9">
        <f t="shared" si="94"/>
        <v>596.46</v>
      </c>
      <c r="G727" s="9"/>
    </row>
    <row r="728" spans="1:7" ht="36" x14ac:dyDescent="0.2">
      <c r="A728" s="21">
        <v>19.149999999999999</v>
      </c>
      <c r="B728" s="32" t="s">
        <v>76</v>
      </c>
      <c r="C728" s="10" t="s">
        <v>7</v>
      </c>
      <c r="D728" s="22">
        <v>1</v>
      </c>
      <c r="E728" s="9">
        <v>193.68</v>
      </c>
      <c r="F728" s="9">
        <f t="shared" si="94"/>
        <v>193.68</v>
      </c>
      <c r="G728" s="9"/>
    </row>
    <row r="729" spans="1:7" ht="24" x14ac:dyDescent="0.2">
      <c r="A729" s="21">
        <v>19.16</v>
      </c>
      <c r="B729" s="32" t="s">
        <v>77</v>
      </c>
      <c r="C729" s="10" t="s">
        <v>7</v>
      </c>
      <c r="D729" s="22">
        <v>1</v>
      </c>
      <c r="E729" s="9">
        <v>697.3</v>
      </c>
      <c r="F729" s="9">
        <f t="shared" si="94"/>
        <v>697.3</v>
      </c>
      <c r="G729" s="9"/>
    </row>
    <row r="730" spans="1:7" ht="24" x14ac:dyDescent="0.2">
      <c r="A730" s="21">
        <v>19.170000000000002</v>
      </c>
      <c r="B730" s="32" t="s">
        <v>78</v>
      </c>
      <c r="C730" s="10" t="s">
        <v>7</v>
      </c>
      <c r="D730" s="22">
        <v>1</v>
      </c>
      <c r="E730" s="9">
        <v>701.19</v>
      </c>
      <c r="F730" s="9">
        <f t="shared" si="94"/>
        <v>701.19</v>
      </c>
      <c r="G730" s="9"/>
    </row>
    <row r="731" spans="1:7" ht="36" x14ac:dyDescent="0.2">
      <c r="A731" s="21">
        <v>19.18</v>
      </c>
      <c r="B731" s="32" t="s">
        <v>79</v>
      </c>
      <c r="C731" s="10" t="s">
        <v>7</v>
      </c>
      <c r="D731" s="22">
        <v>1</v>
      </c>
      <c r="E731" s="9">
        <v>1183.47</v>
      </c>
      <c r="F731" s="9">
        <f t="shared" si="94"/>
        <v>1183.47</v>
      </c>
      <c r="G731" s="9"/>
    </row>
    <row r="732" spans="1:7" ht="36" x14ac:dyDescent="0.2">
      <c r="A732" s="21">
        <v>19.190000000000001</v>
      </c>
      <c r="B732" s="32" t="s">
        <v>80</v>
      </c>
      <c r="C732" s="10" t="s">
        <v>7</v>
      </c>
      <c r="D732" s="22">
        <v>1</v>
      </c>
      <c r="E732" s="9">
        <v>114.66</v>
      </c>
      <c r="F732" s="9">
        <f t="shared" si="94"/>
        <v>114.66</v>
      </c>
      <c r="G732" s="9"/>
    </row>
    <row r="733" spans="1:7" ht="48" x14ac:dyDescent="0.2">
      <c r="A733" s="8">
        <v>19.2</v>
      </c>
      <c r="B733" s="32" t="s">
        <v>81</v>
      </c>
      <c r="C733" s="10" t="s">
        <v>39</v>
      </c>
      <c r="D733" s="22">
        <v>1</v>
      </c>
      <c r="E733" s="9">
        <v>2989.94</v>
      </c>
      <c r="F733" s="9">
        <f t="shared" si="94"/>
        <v>2989.94</v>
      </c>
      <c r="G733" s="9"/>
    </row>
    <row r="734" spans="1:7" ht="48" x14ac:dyDescent="0.2">
      <c r="A734" s="21">
        <v>19.21</v>
      </c>
      <c r="B734" s="32" t="s">
        <v>82</v>
      </c>
      <c r="C734" s="10" t="s">
        <v>7</v>
      </c>
      <c r="D734" s="22">
        <v>1</v>
      </c>
      <c r="E734" s="9">
        <v>884.34</v>
      </c>
      <c r="F734" s="9">
        <f>PRODUCT(D734:E734)</f>
        <v>884.34</v>
      </c>
      <c r="G734" s="9"/>
    </row>
    <row r="735" spans="1:7" ht="48" x14ac:dyDescent="0.2">
      <c r="A735" s="21">
        <v>19.22</v>
      </c>
      <c r="B735" s="32" t="s">
        <v>83</v>
      </c>
      <c r="C735" s="10" t="s">
        <v>7</v>
      </c>
      <c r="D735" s="22">
        <v>1</v>
      </c>
      <c r="E735" s="9">
        <v>1541.35</v>
      </c>
      <c r="F735" s="9">
        <f>PRODUCT(D735:E735)</f>
        <v>1541.35</v>
      </c>
      <c r="G735" s="9"/>
    </row>
    <row r="736" spans="1:7" ht="48" x14ac:dyDescent="0.2">
      <c r="A736" s="21">
        <v>19.23</v>
      </c>
      <c r="B736" s="32" t="s">
        <v>84</v>
      </c>
      <c r="C736" s="10" t="s">
        <v>13</v>
      </c>
      <c r="D736" s="22">
        <v>1</v>
      </c>
      <c r="E736" s="9">
        <v>561.79999999999995</v>
      </c>
      <c r="F736" s="9">
        <f>PRODUCT(D736:E736)</f>
        <v>561.79999999999995</v>
      </c>
      <c r="G736" s="9"/>
    </row>
    <row r="737" spans="1:7" ht="60" x14ac:dyDescent="0.2">
      <c r="A737" s="21">
        <v>19.239999999999998</v>
      </c>
      <c r="B737" s="32" t="s">
        <v>85</v>
      </c>
      <c r="C737" s="10" t="s">
        <v>13</v>
      </c>
      <c r="D737" s="22">
        <v>1</v>
      </c>
      <c r="E737" s="9">
        <v>229.81</v>
      </c>
      <c r="F737" s="9">
        <f>PRODUCT(D737:E737)</f>
        <v>229.81</v>
      </c>
      <c r="G737" s="9"/>
    </row>
    <row r="738" spans="1:7" ht="48" x14ac:dyDescent="0.2">
      <c r="A738" s="21">
        <v>19.25</v>
      </c>
      <c r="B738" s="32" t="s">
        <v>86</v>
      </c>
      <c r="C738" s="10" t="s">
        <v>12</v>
      </c>
      <c r="D738" s="22">
        <v>1</v>
      </c>
      <c r="E738" s="9">
        <v>321.52</v>
      </c>
      <c r="F738" s="9">
        <f>PRODUCT(D738:E738)</f>
        <v>321.52</v>
      </c>
      <c r="G738" s="9"/>
    </row>
    <row r="739" spans="1:7" ht="24" x14ac:dyDescent="0.2">
      <c r="A739" s="21">
        <v>19.260000000000002</v>
      </c>
      <c r="B739" s="32" t="s">
        <v>87</v>
      </c>
      <c r="C739" s="10" t="s">
        <v>39</v>
      </c>
      <c r="D739" s="22">
        <v>1</v>
      </c>
      <c r="E739" s="9">
        <v>414.1</v>
      </c>
      <c r="F739" s="9">
        <f>D739*E739</f>
        <v>414.1</v>
      </c>
      <c r="G739" s="9"/>
    </row>
    <row r="740" spans="1:7" x14ac:dyDescent="0.2">
      <c r="A740" s="21"/>
      <c r="B740" s="24" t="s">
        <v>88</v>
      </c>
      <c r="C740" s="10"/>
      <c r="D740" s="22"/>
      <c r="E740" s="9"/>
      <c r="F740" s="25">
        <f>SUM(F714:F739)</f>
        <v>27963.619999999995</v>
      </c>
      <c r="G740" s="25"/>
    </row>
    <row r="741" spans="1:7" x14ac:dyDescent="0.2">
      <c r="A741" s="21"/>
      <c r="B741" s="58"/>
      <c r="C741" s="10"/>
      <c r="D741" s="22"/>
      <c r="E741" s="34"/>
      <c r="F741" s="59"/>
      <c r="G741" s="59"/>
    </row>
    <row r="742" spans="1:7" x14ac:dyDescent="0.2">
      <c r="A742" s="21"/>
      <c r="B742" s="58"/>
      <c r="C742" s="10"/>
      <c r="D742" s="22"/>
      <c r="E742" s="34"/>
      <c r="F742" s="59"/>
      <c r="G742" s="59"/>
    </row>
    <row r="743" spans="1:7" x14ac:dyDescent="0.2">
      <c r="A743" s="21"/>
      <c r="B743" s="58"/>
      <c r="C743" s="10"/>
      <c r="D743" s="22"/>
      <c r="E743" s="34"/>
      <c r="F743" s="59"/>
      <c r="G743" s="59"/>
    </row>
    <row r="744" spans="1:7" x14ac:dyDescent="0.2">
      <c r="A744" s="21"/>
      <c r="B744" s="58"/>
      <c r="C744" s="10"/>
      <c r="D744" s="22"/>
      <c r="E744" s="34"/>
      <c r="F744" s="59"/>
      <c r="G744" s="59"/>
    </row>
    <row r="745" spans="1:7" x14ac:dyDescent="0.2">
      <c r="A745" s="21"/>
      <c r="B745" s="58"/>
      <c r="C745" s="10"/>
      <c r="D745" s="22"/>
      <c r="E745" s="34"/>
      <c r="F745" s="59"/>
      <c r="G745" s="59"/>
    </row>
    <row r="746" spans="1:7" x14ac:dyDescent="0.2">
      <c r="A746" s="21"/>
      <c r="B746" s="58"/>
      <c r="C746" s="10"/>
      <c r="D746" s="22"/>
      <c r="E746" s="34"/>
      <c r="F746" s="59"/>
      <c r="G746" s="59"/>
    </row>
    <row r="747" spans="1:7" x14ac:dyDescent="0.2">
      <c r="A747" s="21"/>
      <c r="B747" s="58"/>
      <c r="C747" s="10"/>
      <c r="D747" s="22"/>
      <c r="E747" s="34"/>
      <c r="F747" s="59"/>
      <c r="G747" s="59"/>
    </row>
    <row r="748" spans="1:7" x14ac:dyDescent="0.2">
      <c r="A748" s="21"/>
      <c r="B748" s="58"/>
      <c r="C748" s="10"/>
      <c r="D748" s="22"/>
      <c r="E748" s="34"/>
      <c r="F748" s="59"/>
      <c r="G748" s="59"/>
    </row>
    <row r="749" spans="1:7" x14ac:dyDescent="0.2">
      <c r="A749" s="21"/>
      <c r="B749" s="58"/>
      <c r="C749" s="10"/>
      <c r="D749" s="22"/>
      <c r="E749" s="34"/>
      <c r="F749" s="59"/>
      <c r="G749" s="59"/>
    </row>
    <row r="750" spans="1:7" x14ac:dyDescent="0.2">
      <c r="A750" s="21"/>
      <c r="B750" s="58"/>
      <c r="C750" s="10"/>
      <c r="D750" s="22"/>
      <c r="E750" s="34"/>
      <c r="F750" s="59"/>
      <c r="G750" s="59"/>
    </row>
    <row r="751" spans="1:7" x14ac:dyDescent="0.2">
      <c r="A751" s="21"/>
      <c r="B751" s="58"/>
      <c r="C751" s="10"/>
      <c r="D751" s="22"/>
      <c r="E751" s="34"/>
      <c r="F751" s="59"/>
      <c r="G751" s="59"/>
    </row>
    <row r="752" spans="1:7" x14ac:dyDescent="0.2">
      <c r="A752" s="21"/>
      <c r="B752" s="58"/>
      <c r="C752" s="10"/>
      <c r="D752" s="22"/>
      <c r="E752" s="34"/>
      <c r="F752" s="59"/>
      <c r="G752" s="59"/>
    </row>
    <row r="753" spans="1:7" x14ac:dyDescent="0.2">
      <c r="A753" s="21"/>
      <c r="B753" s="58"/>
      <c r="C753" s="10"/>
      <c r="D753" s="22"/>
      <c r="E753" s="34"/>
      <c r="F753" s="59"/>
      <c r="G753" s="59"/>
    </row>
    <row r="754" spans="1:7" x14ac:dyDescent="0.2">
      <c r="A754" s="21"/>
      <c r="B754" s="58"/>
      <c r="C754" s="10"/>
      <c r="D754" s="22"/>
      <c r="E754" s="34"/>
      <c r="F754" s="59"/>
      <c r="G754" s="59"/>
    </row>
    <row r="755" spans="1:7" x14ac:dyDescent="0.2">
      <c r="A755" s="21"/>
      <c r="B755" s="58"/>
      <c r="C755" s="10"/>
      <c r="D755" s="22"/>
      <c r="E755" s="34"/>
      <c r="F755" s="59"/>
      <c r="G755" s="59"/>
    </row>
    <row r="756" spans="1:7" x14ac:dyDescent="0.2">
      <c r="A756" s="21"/>
      <c r="B756" s="58"/>
      <c r="C756" s="10"/>
      <c r="D756" s="22"/>
      <c r="E756" s="34"/>
      <c r="F756" s="59"/>
      <c r="G756" s="59"/>
    </row>
    <row r="757" spans="1:7" x14ac:dyDescent="0.2">
      <c r="A757" s="21"/>
      <c r="B757" s="58"/>
      <c r="C757" s="10"/>
      <c r="D757" s="22"/>
      <c r="E757" s="34"/>
      <c r="F757" s="59"/>
      <c r="G757" s="59"/>
    </row>
    <row r="758" spans="1:7" x14ac:dyDescent="0.2">
      <c r="A758" s="21"/>
      <c r="B758" s="58"/>
      <c r="C758" s="10"/>
      <c r="D758" s="22"/>
      <c r="E758" s="34"/>
      <c r="F758" s="59"/>
      <c r="G758" s="59"/>
    </row>
    <row r="759" spans="1:7" x14ac:dyDescent="0.2">
      <c r="A759" s="21"/>
      <c r="B759" s="58"/>
      <c r="C759" s="10"/>
      <c r="D759" s="22"/>
      <c r="E759" s="34"/>
      <c r="F759" s="59"/>
      <c r="G759" s="59"/>
    </row>
    <row r="760" spans="1:7" x14ac:dyDescent="0.2">
      <c r="A760" s="65"/>
      <c r="B760" s="24" t="s">
        <v>47</v>
      </c>
      <c r="C760" s="60"/>
      <c r="D760" s="60"/>
      <c r="E760" s="61"/>
      <c r="F760" s="59"/>
      <c r="G760" s="59"/>
    </row>
    <row r="761" spans="1:7" s="13" customFormat="1" x14ac:dyDescent="0.2">
      <c r="A761" s="60">
        <v>1</v>
      </c>
      <c r="B761" s="24" t="s">
        <v>6</v>
      </c>
      <c r="C761" s="243"/>
      <c r="D761" s="244"/>
      <c r="E761" s="66"/>
      <c r="F761" s="67"/>
      <c r="G761" s="67"/>
    </row>
    <row r="762" spans="1:7" s="13" customFormat="1" x14ac:dyDescent="0.2">
      <c r="A762" s="60">
        <v>2</v>
      </c>
      <c r="B762" s="24" t="s">
        <v>11</v>
      </c>
      <c r="C762" s="243"/>
      <c r="D762" s="244"/>
      <c r="E762" s="66"/>
      <c r="F762" s="67"/>
      <c r="G762" s="67"/>
    </row>
    <row r="763" spans="1:7" s="13" customFormat="1" x14ac:dyDescent="0.2">
      <c r="A763" s="60">
        <v>3</v>
      </c>
      <c r="B763" s="24" t="s">
        <v>15</v>
      </c>
      <c r="C763" s="243"/>
      <c r="D763" s="244"/>
      <c r="E763" s="66"/>
      <c r="F763" s="68"/>
      <c r="G763" s="68"/>
    </row>
    <row r="764" spans="1:7" s="13" customFormat="1" x14ac:dyDescent="0.2">
      <c r="A764" s="60">
        <v>4</v>
      </c>
      <c r="B764" s="24" t="s">
        <v>17</v>
      </c>
      <c r="C764" s="243"/>
      <c r="D764" s="244"/>
      <c r="E764" s="66"/>
      <c r="F764" s="68"/>
      <c r="G764" s="68"/>
    </row>
    <row r="765" spans="1:7" s="13" customFormat="1" x14ac:dyDescent="0.2">
      <c r="A765" s="60">
        <v>5</v>
      </c>
      <c r="B765" s="24" t="s">
        <v>48</v>
      </c>
      <c r="C765" s="243"/>
      <c r="D765" s="244"/>
      <c r="E765" s="66"/>
      <c r="F765" s="68"/>
      <c r="G765" s="68"/>
    </row>
    <row r="766" spans="1:7" s="13" customFormat="1" x14ac:dyDescent="0.2">
      <c r="A766" s="60">
        <v>6</v>
      </c>
      <c r="B766" s="24" t="s">
        <v>23</v>
      </c>
      <c r="C766" s="243"/>
      <c r="D766" s="244"/>
      <c r="E766" s="66"/>
      <c r="F766" s="68"/>
      <c r="G766" s="68"/>
    </row>
    <row r="767" spans="1:7" s="13" customFormat="1" x14ac:dyDescent="0.2">
      <c r="A767" s="60">
        <v>7</v>
      </c>
      <c r="B767" s="24" t="s">
        <v>25</v>
      </c>
      <c r="C767" s="243"/>
      <c r="D767" s="244"/>
      <c r="E767" s="66"/>
      <c r="F767" s="68"/>
      <c r="G767" s="68"/>
    </row>
    <row r="768" spans="1:7" s="13" customFormat="1" x14ac:dyDescent="0.2">
      <c r="A768" s="60">
        <v>8</v>
      </c>
      <c r="B768" s="24" t="s">
        <v>27</v>
      </c>
      <c r="C768" s="243"/>
      <c r="D768" s="244"/>
      <c r="E768" s="66"/>
      <c r="F768" s="68"/>
      <c r="G768" s="68"/>
    </row>
    <row r="769" spans="1:7" s="13" customFormat="1" x14ac:dyDescent="0.2">
      <c r="A769" s="60">
        <v>9</v>
      </c>
      <c r="B769" s="24" t="s">
        <v>29</v>
      </c>
      <c r="C769" s="243"/>
      <c r="D769" s="244"/>
      <c r="E769" s="66"/>
      <c r="F769" s="68"/>
      <c r="G769" s="68"/>
    </row>
    <row r="770" spans="1:7" s="13" customFormat="1" x14ac:dyDescent="0.2">
      <c r="A770" s="60">
        <v>10</v>
      </c>
      <c r="B770" s="24" t="s">
        <v>31</v>
      </c>
      <c r="C770" s="243"/>
      <c r="D770" s="244"/>
      <c r="E770" s="66"/>
      <c r="F770" s="68"/>
      <c r="G770" s="68"/>
    </row>
    <row r="771" spans="1:7" s="13" customFormat="1" x14ac:dyDescent="0.2">
      <c r="A771" s="60">
        <v>11</v>
      </c>
      <c r="B771" s="24" t="s">
        <v>49</v>
      </c>
      <c r="C771" s="243"/>
      <c r="D771" s="244"/>
      <c r="E771" s="61"/>
      <c r="F771" s="59"/>
      <c r="G771" s="59"/>
    </row>
    <row r="772" spans="1:7" s="13" customFormat="1" x14ac:dyDescent="0.2">
      <c r="A772" s="60">
        <v>12</v>
      </c>
      <c r="B772" s="24" t="s">
        <v>35</v>
      </c>
      <c r="C772" s="243"/>
      <c r="D772" s="244"/>
      <c r="E772" s="66"/>
      <c r="F772" s="68"/>
      <c r="G772" s="68"/>
    </row>
    <row r="773" spans="1:7" s="13" customFormat="1" x14ac:dyDescent="0.2">
      <c r="A773" s="60">
        <v>13</v>
      </c>
      <c r="B773" s="24" t="s">
        <v>50</v>
      </c>
      <c r="C773" s="243"/>
      <c r="D773" s="244"/>
      <c r="E773" s="66"/>
      <c r="F773" s="68"/>
      <c r="G773" s="68"/>
    </row>
    <row r="774" spans="1:7" s="13" customFormat="1" x14ac:dyDescent="0.2">
      <c r="A774" s="60">
        <v>14</v>
      </c>
      <c r="B774" s="24" t="s">
        <v>51</v>
      </c>
      <c r="C774" s="243"/>
      <c r="D774" s="244"/>
      <c r="E774" s="66"/>
      <c r="F774" s="68"/>
      <c r="G774" s="68"/>
    </row>
    <row r="775" spans="1:7" s="13" customFormat="1" x14ac:dyDescent="0.2">
      <c r="A775" s="60">
        <v>15</v>
      </c>
      <c r="B775" s="24" t="s">
        <v>43</v>
      </c>
      <c r="C775" s="243"/>
      <c r="D775" s="244"/>
      <c r="E775" s="66"/>
      <c r="F775" s="68"/>
      <c r="G775" s="68"/>
    </row>
    <row r="776" spans="1:7" s="13" customFormat="1" x14ac:dyDescent="0.2">
      <c r="A776" s="60">
        <v>16</v>
      </c>
      <c r="B776" s="24" t="s">
        <v>45</v>
      </c>
      <c r="C776" s="243"/>
      <c r="D776" s="244"/>
      <c r="E776" s="66"/>
      <c r="F776" s="68"/>
      <c r="G776" s="68"/>
    </row>
    <row r="777" spans="1:7" s="13" customFormat="1" x14ac:dyDescent="0.2">
      <c r="A777" s="60">
        <v>17</v>
      </c>
      <c r="B777" s="24" t="s">
        <v>95</v>
      </c>
      <c r="C777" s="243"/>
      <c r="D777" s="244"/>
      <c r="E777" s="66"/>
      <c r="F777" s="68"/>
      <c r="G777" s="68"/>
    </row>
    <row r="778" spans="1:7" s="13" customFormat="1" x14ac:dyDescent="0.2">
      <c r="A778" s="60">
        <v>18</v>
      </c>
      <c r="B778" s="24" t="s">
        <v>96</v>
      </c>
      <c r="C778" s="243"/>
      <c r="D778" s="244"/>
      <c r="E778" s="66"/>
      <c r="F778" s="68"/>
      <c r="G778" s="68"/>
    </row>
    <row r="779" spans="1:7" s="13" customFormat="1" x14ac:dyDescent="0.2">
      <c r="A779" s="60">
        <v>19</v>
      </c>
      <c r="B779" s="24" t="s">
        <v>52</v>
      </c>
      <c r="C779" s="243"/>
      <c r="D779" s="244"/>
      <c r="E779" s="66"/>
      <c r="F779" s="68"/>
      <c r="G779" s="68"/>
    </row>
    <row r="780" spans="1:7" s="13" customFormat="1" x14ac:dyDescent="0.2">
      <c r="A780" s="60"/>
      <c r="B780" s="24"/>
      <c r="C780" s="69"/>
      <c r="D780" s="69"/>
      <c r="E780" s="66"/>
      <c r="F780" s="68"/>
      <c r="G780" s="68"/>
    </row>
    <row r="781" spans="1:7" s="13" customFormat="1" x14ac:dyDescent="0.2">
      <c r="A781" s="58"/>
      <c r="B781" s="24"/>
      <c r="C781" s="69"/>
      <c r="D781" s="69"/>
      <c r="E781" s="66"/>
      <c r="F781" s="68"/>
      <c r="G781" s="68"/>
    </row>
    <row r="782" spans="1:7" s="13" customFormat="1" x14ac:dyDescent="0.2">
      <c r="A782" s="65"/>
      <c r="B782" s="58" t="s">
        <v>53</v>
      </c>
      <c r="C782" s="248">
        <f>SUM(C761:D779)</f>
        <v>0</v>
      </c>
      <c r="D782" s="246"/>
      <c r="E782" s="66"/>
      <c r="F782" s="68"/>
      <c r="G782" s="68"/>
    </row>
    <row r="783" spans="1:7" s="13" customFormat="1" x14ac:dyDescent="0.2">
      <c r="A783" s="35"/>
      <c r="B783" s="70" t="s">
        <v>54</v>
      </c>
      <c r="C783" s="246">
        <f>PRODUCT(C782*0.16)</f>
        <v>0</v>
      </c>
      <c r="D783" s="246"/>
      <c r="E783" s="71"/>
      <c r="F783" s="72"/>
      <c r="G783" s="72"/>
    </row>
    <row r="784" spans="1:7" s="13" customFormat="1" x14ac:dyDescent="0.2">
      <c r="A784" s="35"/>
      <c r="B784" s="70" t="s">
        <v>55</v>
      </c>
      <c r="C784" s="246">
        <f>SUM(C782:D783)</f>
        <v>0</v>
      </c>
      <c r="D784" s="247"/>
      <c r="E784" s="71"/>
      <c r="F784" s="72"/>
      <c r="G784" s="72"/>
    </row>
  </sheetData>
  <mergeCells count="51">
    <mergeCell ref="C784:D784"/>
    <mergeCell ref="C768:D768"/>
    <mergeCell ref="C769:D769"/>
    <mergeCell ref="C770:D770"/>
    <mergeCell ref="C771:D771"/>
    <mergeCell ref="C772:D772"/>
    <mergeCell ref="C773:D773"/>
    <mergeCell ref="C776:D776"/>
    <mergeCell ref="C778:D778"/>
    <mergeCell ref="C779:D779"/>
    <mergeCell ref="C782:D782"/>
    <mergeCell ref="C783:D783"/>
    <mergeCell ref="C774:D774"/>
    <mergeCell ref="C775:D775"/>
    <mergeCell ref="C777:D777"/>
    <mergeCell ref="C767:D767"/>
    <mergeCell ref="B637:C637"/>
    <mergeCell ref="B650:C650"/>
    <mergeCell ref="B682:C682"/>
    <mergeCell ref="B697:C697"/>
    <mergeCell ref="B701:C701"/>
    <mergeCell ref="C761:D761"/>
    <mergeCell ref="C762:D762"/>
    <mergeCell ref="C763:D763"/>
    <mergeCell ref="C764:D764"/>
    <mergeCell ref="C765:D765"/>
    <mergeCell ref="C766:D766"/>
    <mergeCell ref="B705:C705"/>
    <mergeCell ref="B709:C709"/>
    <mergeCell ref="B713:C713"/>
    <mergeCell ref="B598:C598"/>
    <mergeCell ref="A10:D10"/>
    <mergeCell ref="A11:D11"/>
    <mergeCell ref="E11:F11"/>
    <mergeCell ref="B259:C259"/>
    <mergeCell ref="B265:C265"/>
    <mergeCell ref="B337:C337"/>
    <mergeCell ref="B339:C339"/>
    <mergeCell ref="B476:C476"/>
    <mergeCell ref="B519:C519"/>
    <mergeCell ref="B540:C540"/>
    <mergeCell ref="B569:C569"/>
    <mergeCell ref="E329:F329"/>
    <mergeCell ref="E330:F330"/>
    <mergeCell ref="E411:F411"/>
    <mergeCell ref="A9:D9"/>
    <mergeCell ref="B1:F1"/>
    <mergeCell ref="B2:F2"/>
    <mergeCell ref="A4:F4"/>
    <mergeCell ref="A6:F6"/>
    <mergeCell ref="A8:D8"/>
  </mergeCells>
  <pageMargins left="0.25" right="0.25" top="0.75" bottom="0.75" header="0.3" footer="0.3"/>
  <pageSetup scale="91" orientation="portrait" r:id="rId1"/>
  <headerFooter alignWithMargins="0">
    <oddFooter>&amp;R&amp;"Arial,Negrita"&amp;9Página &amp;P de 74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P2256"/>
  <sheetViews>
    <sheetView workbookViewId="0">
      <pane ySplit="2" topLeftCell="A387" activePane="bottomLeft" state="frozen"/>
      <selection pane="bottomLeft" activeCell="D407" sqref="D407"/>
    </sheetView>
  </sheetViews>
  <sheetFormatPr baseColWidth="10" defaultRowHeight="12.75" x14ac:dyDescent="0.2"/>
  <cols>
    <col min="1" max="1" width="5.7109375" style="23" bestFit="1" customWidth="1"/>
    <col min="2" max="2" width="36.42578125" style="23" customWidth="1"/>
    <col min="3" max="3" width="4.28515625" style="82" customWidth="1"/>
    <col min="4" max="4" width="5.28515625" style="86" customWidth="1"/>
    <col min="5" max="5" width="5.7109375" style="86" customWidth="1"/>
    <col min="6" max="6" width="3.85546875" style="86" customWidth="1"/>
    <col min="7" max="7" width="6.7109375" style="126" bestFit="1" customWidth="1"/>
    <col min="8" max="8" width="6" style="76" bestFit="1" customWidth="1"/>
    <col min="9" max="9" width="5.85546875" style="76" bestFit="1" customWidth="1"/>
    <col min="10" max="10" width="6" style="76" bestFit="1" customWidth="1"/>
    <col min="11" max="11" width="6.85546875" style="76" bestFit="1" customWidth="1"/>
    <col min="12" max="12" width="6.42578125" style="76" bestFit="1" customWidth="1"/>
    <col min="13" max="13" width="25.5703125" style="77" customWidth="1"/>
  </cols>
  <sheetData>
    <row r="1" spans="1:13" ht="13.5" thickBot="1" x14ac:dyDescent="0.25">
      <c r="A1" s="281" t="s">
        <v>543</v>
      </c>
      <c r="B1" s="283" t="s">
        <v>544</v>
      </c>
      <c r="C1" s="113"/>
      <c r="D1" s="285" t="s">
        <v>545</v>
      </c>
      <c r="E1" s="286"/>
      <c r="F1" s="287" t="s">
        <v>2</v>
      </c>
      <c r="G1" s="277" t="s">
        <v>546</v>
      </c>
      <c r="H1" s="277" t="s">
        <v>547</v>
      </c>
      <c r="I1" s="277" t="s">
        <v>548</v>
      </c>
      <c r="J1" s="277" t="s">
        <v>7</v>
      </c>
      <c r="K1" s="279" t="s">
        <v>549</v>
      </c>
      <c r="L1" s="280"/>
      <c r="M1" s="281" t="s">
        <v>550</v>
      </c>
    </row>
    <row r="2" spans="1:13" ht="13.5" thickBot="1" x14ac:dyDescent="0.25">
      <c r="A2" s="282"/>
      <c r="B2" s="284"/>
      <c r="C2" s="114" t="s">
        <v>637</v>
      </c>
      <c r="D2" s="80" t="s">
        <v>551</v>
      </c>
      <c r="E2" s="81" t="s">
        <v>552</v>
      </c>
      <c r="F2" s="288"/>
      <c r="G2" s="278"/>
      <c r="H2" s="278"/>
      <c r="I2" s="278"/>
      <c r="J2" s="278"/>
      <c r="K2" s="83" t="s">
        <v>553</v>
      </c>
      <c r="L2" s="84" t="s">
        <v>55</v>
      </c>
      <c r="M2" s="282"/>
    </row>
    <row r="3" spans="1:13" s="190" customFormat="1" ht="12" x14ac:dyDescent="0.2">
      <c r="A3" s="182"/>
      <c r="B3" s="183" t="s">
        <v>759</v>
      </c>
      <c r="C3" s="184"/>
      <c r="D3" s="182"/>
      <c r="E3" s="185"/>
      <c r="F3" s="182"/>
      <c r="G3" s="186"/>
      <c r="H3" s="187"/>
      <c r="I3" s="187"/>
      <c r="J3" s="187"/>
      <c r="K3" s="187"/>
      <c r="L3" s="188"/>
      <c r="M3" s="189"/>
    </row>
    <row r="4" spans="1:13" s="190" customFormat="1" ht="12" x14ac:dyDescent="0.2">
      <c r="A4" s="214">
        <v>1</v>
      </c>
      <c r="B4" s="191" t="str">
        <f>VLOOKUP(A4,'catalogo general'!$A$13:$F$739,2,FALSE)</f>
        <v xml:space="preserve">PRELIMINARES </v>
      </c>
      <c r="C4" s="192"/>
      <c r="D4" s="193"/>
      <c r="E4" s="194"/>
      <c r="F4" s="193"/>
      <c r="G4" s="195"/>
      <c r="H4" s="196"/>
      <c r="I4" s="196"/>
      <c r="J4" s="196"/>
      <c r="K4" s="196"/>
      <c r="L4" s="197"/>
      <c r="M4" s="198"/>
    </row>
    <row r="5" spans="1:13" s="190" customFormat="1" ht="12.75" customHeight="1" x14ac:dyDescent="0.2">
      <c r="A5" s="252">
        <v>1.04</v>
      </c>
      <c r="B5" s="269" t="str">
        <f>VLOOKUP(A5,'catalogo general'!$A$13:$F$739,2,FALSE)</f>
        <v>Demolición de banqueta de 10 cms. de espesor, incluye: mano de obra, herramienta y/o equipo y todo lo necesario para su ejecución.</v>
      </c>
      <c r="C5" s="192" t="s">
        <v>627</v>
      </c>
      <c r="D5" s="193"/>
      <c r="E5" s="194"/>
      <c r="F5" s="255" t="str">
        <f>VLOOKUP(A5,'catalogo general'!$A$13:$F$739,3,FALSE)</f>
        <v>M2</v>
      </c>
      <c r="G5" s="195">
        <v>41.59</v>
      </c>
      <c r="H5" s="196">
        <v>2</v>
      </c>
      <c r="I5" s="196"/>
      <c r="J5" s="196">
        <v>1</v>
      </c>
      <c r="K5" s="196">
        <f>+G5*H5*J5</f>
        <v>83.18</v>
      </c>
      <c r="L5" s="197"/>
      <c r="M5" s="198" t="s">
        <v>784</v>
      </c>
    </row>
    <row r="6" spans="1:13" s="190" customFormat="1" ht="12.75" customHeight="1" x14ac:dyDescent="0.2">
      <c r="A6" s="253"/>
      <c r="B6" s="270"/>
      <c r="C6" s="192"/>
      <c r="D6" s="193"/>
      <c r="E6" s="194"/>
      <c r="F6" s="256"/>
      <c r="G6" s="195">
        <v>44.39</v>
      </c>
      <c r="H6" s="196">
        <v>2</v>
      </c>
      <c r="I6" s="196"/>
      <c r="J6" s="196">
        <v>1</v>
      </c>
      <c r="K6" s="196">
        <f>+G6*H6*J6</f>
        <v>88.78</v>
      </c>
      <c r="L6" s="197"/>
      <c r="M6" s="198" t="s">
        <v>785</v>
      </c>
    </row>
    <row r="7" spans="1:13" s="190" customFormat="1" ht="12.75" customHeight="1" x14ac:dyDescent="0.2">
      <c r="A7" s="253"/>
      <c r="B7" s="270"/>
      <c r="C7" s="192"/>
      <c r="D7" s="193"/>
      <c r="E7" s="194"/>
      <c r="F7" s="256"/>
      <c r="G7" s="195">
        <v>13</v>
      </c>
      <c r="H7" s="196">
        <v>2</v>
      </c>
      <c r="I7" s="196"/>
      <c r="J7" s="196">
        <v>1</v>
      </c>
      <c r="K7" s="196">
        <f>+G7*H7*J7</f>
        <v>26</v>
      </c>
      <c r="L7" s="197"/>
      <c r="M7" s="198" t="s">
        <v>837</v>
      </c>
    </row>
    <row r="8" spans="1:13" s="190" customFormat="1" ht="12.75" customHeight="1" x14ac:dyDescent="0.2">
      <c r="A8" s="254"/>
      <c r="B8" s="271"/>
      <c r="C8" s="192"/>
      <c r="D8" s="193"/>
      <c r="E8" s="194"/>
      <c r="F8" s="257"/>
      <c r="G8" s="195"/>
      <c r="H8" s="196"/>
      <c r="I8" s="196"/>
      <c r="J8" s="196"/>
      <c r="K8" s="196"/>
      <c r="L8" s="197">
        <f>+SUM(K5:K7)</f>
        <v>197.96</v>
      </c>
      <c r="M8" s="199" t="s">
        <v>788</v>
      </c>
    </row>
    <row r="9" spans="1:13" s="190" customFormat="1" ht="12.75" customHeight="1" x14ac:dyDescent="0.2">
      <c r="A9" s="215"/>
      <c r="B9" s="201"/>
      <c r="C9" s="192"/>
      <c r="D9" s="193"/>
      <c r="E9" s="194"/>
      <c r="F9" s="200"/>
      <c r="G9" s="195"/>
      <c r="H9" s="196"/>
      <c r="I9" s="196"/>
      <c r="J9" s="196"/>
      <c r="K9" s="196"/>
      <c r="L9" s="197"/>
      <c r="M9" s="198"/>
    </row>
    <row r="10" spans="1:13" s="190" customFormat="1" ht="12.75" customHeight="1" x14ac:dyDescent="0.2">
      <c r="A10" s="252">
        <v>1.08</v>
      </c>
      <c r="B10" s="249" t="str">
        <f>VLOOKUP(A10,'catalogo general'!$A$13:$F$739,2,FALSE)</f>
        <v>Demolición de aplanados en muros y/o plafones, incluye: mano de obra, herramienta y/o equipo y todo lo necesario para su ejecución.</v>
      </c>
      <c r="C10" s="192" t="s">
        <v>627</v>
      </c>
      <c r="D10" s="193"/>
      <c r="E10" s="194"/>
      <c r="F10" s="255" t="str">
        <f>VLOOKUP(A10,'catalogo general'!$A$13:$F$739,3,FALSE)</f>
        <v>M2</v>
      </c>
      <c r="G10" s="195">
        <v>1.57</v>
      </c>
      <c r="H10" s="196">
        <v>2.5</v>
      </c>
      <c r="I10" s="196"/>
      <c r="J10" s="196">
        <v>1</v>
      </c>
      <c r="K10" s="196">
        <f>+G10*H10*J10</f>
        <v>3.9250000000000003</v>
      </c>
      <c r="L10" s="197"/>
      <c r="M10" s="198" t="s">
        <v>786</v>
      </c>
    </row>
    <row r="11" spans="1:13" s="190" customFormat="1" ht="12.75" customHeight="1" x14ac:dyDescent="0.2">
      <c r="A11" s="253"/>
      <c r="B11" s="250"/>
      <c r="C11" s="192"/>
      <c r="D11" s="193"/>
      <c r="E11" s="194"/>
      <c r="F11" s="256"/>
      <c r="G11" s="195">
        <v>1.54</v>
      </c>
      <c r="H11" s="196">
        <v>2.5</v>
      </c>
      <c r="I11" s="196"/>
      <c r="J11" s="196">
        <v>1</v>
      </c>
      <c r="K11" s="196">
        <f>+G11*H11*J11</f>
        <v>3.85</v>
      </c>
      <c r="L11" s="197"/>
      <c r="M11" s="198" t="s">
        <v>787</v>
      </c>
    </row>
    <row r="12" spans="1:13" s="190" customFormat="1" ht="12.75" customHeight="1" x14ac:dyDescent="0.2">
      <c r="A12" s="253"/>
      <c r="B12" s="250"/>
      <c r="C12" s="192"/>
      <c r="D12" s="193"/>
      <c r="E12" s="194"/>
      <c r="F12" s="256"/>
      <c r="G12" s="195"/>
      <c r="H12" s="196"/>
      <c r="I12" s="196"/>
      <c r="J12" s="196"/>
      <c r="K12" s="196"/>
      <c r="L12" s="197"/>
      <c r="M12" s="198"/>
    </row>
    <row r="13" spans="1:13" s="190" customFormat="1" ht="12.75" customHeight="1" x14ac:dyDescent="0.2">
      <c r="A13" s="254"/>
      <c r="B13" s="250"/>
      <c r="C13" s="192"/>
      <c r="D13" s="193"/>
      <c r="E13" s="194"/>
      <c r="F13" s="257"/>
      <c r="G13" s="195"/>
      <c r="H13" s="196"/>
      <c r="I13" s="196"/>
      <c r="J13" s="196"/>
      <c r="K13" s="196"/>
      <c r="L13" s="197">
        <f>+SUM(K10:K13)</f>
        <v>7.7750000000000004</v>
      </c>
      <c r="M13" s="199" t="s">
        <v>788</v>
      </c>
    </row>
    <row r="14" spans="1:13" s="190" customFormat="1" ht="12" x14ac:dyDescent="0.2">
      <c r="A14" s="196"/>
      <c r="B14" s="202"/>
      <c r="C14" s="192"/>
      <c r="D14" s="193"/>
      <c r="E14" s="194"/>
      <c r="F14" s="193"/>
      <c r="G14" s="195"/>
      <c r="H14" s="196"/>
      <c r="I14" s="196"/>
      <c r="J14" s="196"/>
      <c r="K14" s="196"/>
      <c r="L14" s="197"/>
      <c r="M14" s="198"/>
    </row>
    <row r="15" spans="1:13" s="190" customFormat="1" ht="12.75" customHeight="1" x14ac:dyDescent="0.2">
      <c r="A15" s="252">
        <v>1.1599999999999999</v>
      </c>
      <c r="B15" s="269" t="str">
        <f>VLOOKUP(A15,'catalogo general'!$A$13:$F$739,2,FALSE)</f>
        <v>Demolición de volados de concreto armado, con eliminación de armado, incluye: mano de obra, herramienta y todo lo necesario para su ejecución.</v>
      </c>
      <c r="C15" s="192" t="s">
        <v>627</v>
      </c>
      <c r="D15" s="193"/>
      <c r="E15" s="194"/>
      <c r="F15" s="255" t="str">
        <f>VLOOKUP(A15,'catalogo general'!$A$13:$F$739,3,FALSE)</f>
        <v>M2</v>
      </c>
      <c r="G15" s="195">
        <v>3.9</v>
      </c>
      <c r="H15" s="196">
        <v>1.5</v>
      </c>
      <c r="I15" s="196"/>
      <c r="J15" s="196">
        <v>1</v>
      </c>
      <c r="K15" s="196">
        <f>+G15*H15*J15</f>
        <v>5.85</v>
      </c>
      <c r="L15" s="197"/>
      <c r="M15" s="198" t="s">
        <v>791</v>
      </c>
    </row>
    <row r="16" spans="1:13" s="190" customFormat="1" ht="12.75" customHeight="1" x14ac:dyDescent="0.2">
      <c r="A16" s="253"/>
      <c r="B16" s="270"/>
      <c r="C16" s="192"/>
      <c r="D16" s="193"/>
      <c r="E16" s="194"/>
      <c r="F16" s="256"/>
      <c r="G16" s="195">
        <v>39.6</v>
      </c>
      <c r="H16" s="196">
        <v>1.5</v>
      </c>
      <c r="I16" s="196"/>
      <c r="J16" s="196">
        <v>1</v>
      </c>
      <c r="K16" s="196">
        <f>+G16*H16*J16</f>
        <v>59.400000000000006</v>
      </c>
      <c r="L16" s="197"/>
      <c r="M16" s="198" t="s">
        <v>790</v>
      </c>
    </row>
    <row r="17" spans="1:13" s="190" customFormat="1" ht="12.75" customHeight="1" x14ac:dyDescent="0.2">
      <c r="A17" s="253"/>
      <c r="B17" s="270"/>
      <c r="C17" s="192"/>
      <c r="D17" s="193"/>
      <c r="E17" s="194"/>
      <c r="F17" s="256"/>
      <c r="G17" s="195">
        <v>45.96</v>
      </c>
      <c r="H17" s="196">
        <v>1.5</v>
      </c>
      <c r="I17" s="196"/>
      <c r="J17" s="196">
        <v>1</v>
      </c>
      <c r="K17" s="196">
        <f>+G17*H17*J17</f>
        <v>68.94</v>
      </c>
      <c r="L17" s="197"/>
      <c r="M17" s="198" t="s">
        <v>792</v>
      </c>
    </row>
    <row r="18" spans="1:13" s="190" customFormat="1" ht="12.75" customHeight="1" x14ac:dyDescent="0.2">
      <c r="A18" s="253"/>
      <c r="B18" s="270"/>
      <c r="C18" s="192"/>
      <c r="D18" s="193"/>
      <c r="E18" s="194"/>
      <c r="F18" s="256"/>
      <c r="G18" s="195"/>
      <c r="H18" s="196"/>
      <c r="I18" s="196"/>
      <c r="J18" s="196"/>
      <c r="K18" s="196"/>
      <c r="L18" s="197"/>
      <c r="M18" s="198"/>
    </row>
    <row r="19" spans="1:13" s="190" customFormat="1" ht="12.75" customHeight="1" x14ac:dyDescent="0.2">
      <c r="A19" s="254"/>
      <c r="B19" s="271"/>
      <c r="C19" s="192"/>
      <c r="D19" s="193"/>
      <c r="E19" s="194"/>
      <c r="F19" s="257"/>
      <c r="G19" s="195"/>
      <c r="H19" s="196"/>
      <c r="I19" s="196"/>
      <c r="J19" s="196"/>
      <c r="K19" s="196"/>
      <c r="L19" s="197">
        <f>+SUM(K15:K19)</f>
        <v>134.19</v>
      </c>
      <c r="M19" s="199" t="s">
        <v>788</v>
      </c>
    </row>
    <row r="20" spans="1:13" s="190" customFormat="1" ht="12" x14ac:dyDescent="0.2">
      <c r="A20" s="196"/>
      <c r="B20" s="202"/>
      <c r="C20" s="192"/>
      <c r="D20" s="193"/>
      <c r="E20" s="194"/>
      <c r="F20" s="193"/>
      <c r="G20" s="195"/>
      <c r="H20" s="196"/>
      <c r="I20" s="196"/>
      <c r="J20" s="196"/>
      <c r="K20" s="196"/>
      <c r="L20" s="197"/>
      <c r="M20" s="198"/>
    </row>
    <row r="21" spans="1:13" s="190" customFormat="1" ht="12.75" customHeight="1" x14ac:dyDescent="0.2">
      <c r="A21" s="252">
        <v>1.26</v>
      </c>
      <c r="B21" s="249" t="str">
        <f>VLOOKUP(A21,'catalogo general'!$A$13:$F$739,2,FALSE)</f>
        <v xml:space="preserve">Desmonte de ventana y/o puerta, incluye: mano de obra, herramienta y/o equipo y todo lo necesario para su ejecución. </v>
      </c>
      <c r="C21" s="192"/>
      <c r="D21" s="193"/>
      <c r="E21" s="203" t="s">
        <v>790</v>
      </c>
      <c r="F21" s="255" t="str">
        <f>VLOOKUP(A21,'catalogo general'!$A$13:$F$739,3,FALSE)</f>
        <v>PZA</v>
      </c>
      <c r="G21" s="195"/>
      <c r="H21" s="196"/>
      <c r="I21" s="196"/>
      <c r="J21" s="196">
        <v>2</v>
      </c>
      <c r="K21" s="196">
        <f>+J21</f>
        <v>2</v>
      </c>
      <c r="L21" s="197"/>
      <c r="M21" s="198" t="s">
        <v>793</v>
      </c>
    </row>
    <row r="22" spans="1:13" s="190" customFormat="1" ht="12.75" customHeight="1" x14ac:dyDescent="0.2">
      <c r="A22" s="253"/>
      <c r="B22" s="250"/>
      <c r="C22" s="192"/>
      <c r="D22" s="193"/>
      <c r="E22" s="194"/>
      <c r="F22" s="256"/>
      <c r="G22" s="195"/>
      <c r="H22" s="196"/>
      <c r="I22" s="196"/>
      <c r="J22" s="196">
        <v>2</v>
      </c>
      <c r="K22" s="196">
        <f t="shared" ref="K22:K33" si="0">+J22</f>
        <v>2</v>
      </c>
      <c r="L22" s="197"/>
      <c r="M22" s="198" t="s">
        <v>794</v>
      </c>
    </row>
    <row r="23" spans="1:13" s="190" customFormat="1" ht="12.75" customHeight="1" x14ac:dyDescent="0.2">
      <c r="A23" s="253"/>
      <c r="B23" s="250"/>
      <c r="C23" s="192"/>
      <c r="D23" s="193"/>
      <c r="E23" s="194"/>
      <c r="F23" s="256"/>
      <c r="G23" s="195"/>
      <c r="H23" s="196"/>
      <c r="I23" s="196"/>
      <c r="J23" s="196">
        <v>2</v>
      </c>
      <c r="K23" s="196">
        <f t="shared" si="0"/>
        <v>2</v>
      </c>
      <c r="L23" s="197"/>
      <c r="M23" s="198" t="s">
        <v>795</v>
      </c>
    </row>
    <row r="24" spans="1:13" s="190" customFormat="1" ht="12.75" customHeight="1" x14ac:dyDescent="0.2">
      <c r="A24" s="253"/>
      <c r="B24" s="250"/>
      <c r="C24" s="192"/>
      <c r="D24" s="193"/>
      <c r="E24" s="194"/>
      <c r="F24" s="256"/>
      <c r="G24" s="195"/>
      <c r="H24" s="196"/>
      <c r="I24" s="196"/>
      <c r="J24" s="196">
        <v>2</v>
      </c>
      <c r="K24" s="196">
        <f t="shared" si="0"/>
        <v>2</v>
      </c>
      <c r="L24" s="197"/>
      <c r="M24" s="198" t="s">
        <v>796</v>
      </c>
    </row>
    <row r="25" spans="1:13" s="190" customFormat="1" ht="12.75" customHeight="1" x14ac:dyDescent="0.2">
      <c r="A25" s="253"/>
      <c r="B25" s="250"/>
      <c r="C25" s="192"/>
      <c r="D25" s="193"/>
      <c r="E25" s="194"/>
      <c r="F25" s="256"/>
      <c r="G25" s="195"/>
      <c r="H25" s="196"/>
      <c r="I25" s="196"/>
      <c r="J25" s="196">
        <v>2</v>
      </c>
      <c r="K25" s="196">
        <f t="shared" si="0"/>
        <v>2</v>
      </c>
      <c r="L25" s="197"/>
      <c r="M25" s="198" t="s">
        <v>798</v>
      </c>
    </row>
    <row r="26" spans="1:13" s="190" customFormat="1" ht="12.75" customHeight="1" x14ac:dyDescent="0.2">
      <c r="A26" s="253"/>
      <c r="B26" s="250"/>
      <c r="C26" s="192"/>
      <c r="D26" s="193"/>
      <c r="E26" s="194"/>
      <c r="F26" s="256"/>
      <c r="G26" s="195"/>
      <c r="H26" s="196"/>
      <c r="I26" s="196"/>
      <c r="J26" s="196">
        <v>3</v>
      </c>
      <c r="K26" s="196">
        <f t="shared" si="0"/>
        <v>3</v>
      </c>
      <c r="L26" s="197"/>
      <c r="M26" s="198" t="s">
        <v>799</v>
      </c>
    </row>
    <row r="27" spans="1:13" s="190" customFormat="1" ht="12.75" customHeight="1" x14ac:dyDescent="0.2">
      <c r="A27" s="253"/>
      <c r="B27" s="250"/>
      <c r="C27" s="192"/>
      <c r="D27" s="193"/>
      <c r="E27" s="203" t="s">
        <v>792</v>
      </c>
      <c r="F27" s="256"/>
      <c r="G27" s="195"/>
      <c r="H27" s="196"/>
      <c r="I27" s="196"/>
      <c r="J27" s="196">
        <v>1</v>
      </c>
      <c r="K27" s="196">
        <f t="shared" si="0"/>
        <v>1</v>
      </c>
      <c r="L27" s="197"/>
      <c r="M27" s="198" t="s">
        <v>802</v>
      </c>
    </row>
    <row r="28" spans="1:13" s="190" customFormat="1" ht="12.75" customHeight="1" x14ac:dyDescent="0.2">
      <c r="A28" s="253"/>
      <c r="B28" s="250"/>
      <c r="C28" s="192"/>
      <c r="D28" s="193"/>
      <c r="E28" s="194"/>
      <c r="F28" s="256"/>
      <c r="G28" s="195"/>
      <c r="H28" s="196"/>
      <c r="I28" s="196"/>
      <c r="J28" s="196">
        <v>1</v>
      </c>
      <c r="K28" s="196">
        <f t="shared" si="0"/>
        <v>1</v>
      </c>
      <c r="L28" s="197"/>
      <c r="M28" s="198" t="s">
        <v>803</v>
      </c>
    </row>
    <row r="29" spans="1:13" s="190" customFormat="1" ht="12.75" customHeight="1" x14ac:dyDescent="0.2">
      <c r="A29" s="253"/>
      <c r="B29" s="250"/>
      <c r="C29" s="192"/>
      <c r="D29" s="193"/>
      <c r="E29" s="194"/>
      <c r="F29" s="256"/>
      <c r="G29" s="195"/>
      <c r="H29" s="196"/>
      <c r="I29" s="196"/>
      <c r="J29" s="196">
        <v>1</v>
      </c>
      <c r="K29" s="196">
        <f t="shared" si="0"/>
        <v>1</v>
      </c>
      <c r="L29" s="197"/>
      <c r="M29" s="198" t="s">
        <v>804</v>
      </c>
    </row>
    <row r="30" spans="1:13" s="190" customFormat="1" ht="12.75" customHeight="1" x14ac:dyDescent="0.2">
      <c r="A30" s="253"/>
      <c r="B30" s="250"/>
      <c r="C30" s="192"/>
      <c r="D30" s="193"/>
      <c r="E30" s="194"/>
      <c r="F30" s="256"/>
      <c r="G30" s="195"/>
      <c r="H30" s="196"/>
      <c r="I30" s="196"/>
      <c r="J30" s="196">
        <v>1</v>
      </c>
      <c r="K30" s="196">
        <f t="shared" si="0"/>
        <v>1</v>
      </c>
      <c r="L30" s="197"/>
      <c r="M30" s="198" t="s">
        <v>805</v>
      </c>
    </row>
    <row r="31" spans="1:13" s="190" customFormat="1" ht="12.75" customHeight="1" x14ac:dyDescent="0.2">
      <c r="A31" s="253"/>
      <c r="B31" s="250"/>
      <c r="C31" s="192"/>
      <c r="D31" s="193"/>
      <c r="E31" s="194"/>
      <c r="F31" s="256"/>
      <c r="G31" s="195"/>
      <c r="H31" s="196"/>
      <c r="I31" s="196"/>
      <c r="J31" s="196">
        <v>2</v>
      </c>
      <c r="K31" s="196">
        <f t="shared" si="0"/>
        <v>2</v>
      </c>
      <c r="L31" s="197"/>
      <c r="M31" s="198" t="s">
        <v>806</v>
      </c>
    </row>
    <row r="32" spans="1:13" s="190" customFormat="1" ht="12.75" customHeight="1" x14ac:dyDescent="0.2">
      <c r="A32" s="253"/>
      <c r="B32" s="250"/>
      <c r="C32" s="192"/>
      <c r="D32" s="193"/>
      <c r="E32" s="194"/>
      <c r="F32" s="256"/>
      <c r="G32" s="195"/>
      <c r="H32" s="196"/>
      <c r="I32" s="196"/>
      <c r="J32" s="196">
        <v>2</v>
      </c>
      <c r="K32" s="196">
        <f t="shared" si="0"/>
        <v>2</v>
      </c>
      <c r="L32" s="197"/>
      <c r="M32" s="198" t="s">
        <v>807</v>
      </c>
    </row>
    <row r="33" spans="1:13" s="190" customFormat="1" ht="12.75" customHeight="1" x14ac:dyDescent="0.2">
      <c r="A33" s="253"/>
      <c r="B33" s="250"/>
      <c r="C33" s="192"/>
      <c r="D33" s="193"/>
      <c r="E33" s="194"/>
      <c r="F33" s="256"/>
      <c r="G33" s="195"/>
      <c r="H33" s="196"/>
      <c r="I33" s="196"/>
      <c r="J33" s="196">
        <v>1</v>
      </c>
      <c r="K33" s="196">
        <f t="shared" si="0"/>
        <v>1</v>
      </c>
      <c r="L33" s="197"/>
      <c r="M33" s="198" t="s">
        <v>808</v>
      </c>
    </row>
    <row r="34" spans="1:13" s="190" customFormat="1" ht="12.75" customHeight="1" x14ac:dyDescent="0.2">
      <c r="A34" s="254"/>
      <c r="B34" s="251"/>
      <c r="C34" s="192"/>
      <c r="D34" s="193"/>
      <c r="E34" s="194"/>
      <c r="F34" s="257"/>
      <c r="G34" s="195"/>
      <c r="H34" s="196"/>
      <c r="I34" s="196"/>
      <c r="J34" s="196"/>
      <c r="K34" s="196"/>
      <c r="L34" s="197">
        <f>+SUM(K21:K33)</f>
        <v>22</v>
      </c>
      <c r="M34" s="199" t="s">
        <v>788</v>
      </c>
    </row>
    <row r="35" spans="1:13" s="190" customFormat="1" ht="12" x14ac:dyDescent="0.2">
      <c r="A35" s="216"/>
      <c r="B35" s="205"/>
      <c r="C35" s="192"/>
      <c r="D35" s="193"/>
      <c r="E35" s="194"/>
      <c r="F35" s="204"/>
      <c r="G35" s="195"/>
      <c r="H35" s="196"/>
      <c r="I35" s="196"/>
      <c r="J35" s="196"/>
      <c r="K35" s="196"/>
      <c r="L35" s="197"/>
      <c r="M35" s="198"/>
    </row>
    <row r="36" spans="1:13" s="190" customFormat="1" ht="12" x14ac:dyDescent="0.2">
      <c r="A36" s="252">
        <v>1.27</v>
      </c>
      <c r="B36" s="249" t="str">
        <f>VLOOKUP(A36,'catalogo general'!$A$13:$F$739,2,FALSE)</f>
        <v>Desmonte de protección herreria, incluye: mano de obra, herramienta y/o equipo y todo lo necesario para su ejecución.</v>
      </c>
      <c r="C36" s="192"/>
      <c r="D36" s="193"/>
      <c r="E36" s="194"/>
      <c r="F36" s="255" t="str">
        <f>VLOOKUP(A36,'catalogo general'!$A$13:$F$739,3,FALSE)</f>
        <v>PZA</v>
      </c>
      <c r="G36" s="195"/>
      <c r="H36" s="196"/>
      <c r="I36" s="196"/>
      <c r="J36" s="196">
        <v>2</v>
      </c>
      <c r="K36" s="196">
        <f>+J36</f>
        <v>2</v>
      </c>
      <c r="L36" s="197"/>
      <c r="M36" s="198" t="s">
        <v>793</v>
      </c>
    </row>
    <row r="37" spans="1:13" s="190" customFormat="1" ht="12" x14ac:dyDescent="0.2">
      <c r="A37" s="253"/>
      <c r="B37" s="250"/>
      <c r="C37" s="192"/>
      <c r="D37" s="193"/>
      <c r="E37" s="194"/>
      <c r="F37" s="256"/>
      <c r="G37" s="195"/>
      <c r="H37" s="196"/>
      <c r="I37" s="196"/>
      <c r="J37" s="196">
        <v>2</v>
      </c>
      <c r="K37" s="196">
        <f>+J37</f>
        <v>2</v>
      </c>
      <c r="L37" s="197"/>
      <c r="M37" s="198" t="s">
        <v>794</v>
      </c>
    </row>
    <row r="38" spans="1:13" s="190" customFormat="1" ht="12" x14ac:dyDescent="0.2">
      <c r="A38" s="253"/>
      <c r="B38" s="250"/>
      <c r="C38" s="192"/>
      <c r="D38" s="193"/>
      <c r="E38" s="194"/>
      <c r="F38" s="256"/>
      <c r="G38" s="195"/>
      <c r="H38" s="196"/>
      <c r="I38" s="196"/>
      <c r="J38" s="196">
        <v>2</v>
      </c>
      <c r="K38" s="196">
        <f>+J38</f>
        <v>2</v>
      </c>
      <c r="L38" s="197"/>
      <c r="M38" s="198" t="s">
        <v>795</v>
      </c>
    </row>
    <row r="39" spans="1:13" s="190" customFormat="1" ht="12" x14ac:dyDescent="0.2">
      <c r="A39" s="253"/>
      <c r="B39" s="250"/>
      <c r="C39" s="192"/>
      <c r="D39" s="193"/>
      <c r="E39" s="194"/>
      <c r="F39" s="256"/>
      <c r="G39" s="195"/>
      <c r="H39" s="196"/>
      <c r="I39" s="196"/>
      <c r="J39" s="196"/>
      <c r="K39" s="196"/>
      <c r="L39" s="197">
        <f>+SUM(K36:K38)</f>
        <v>6</v>
      </c>
      <c r="M39" s="199" t="s">
        <v>788</v>
      </c>
    </row>
    <row r="40" spans="1:13" s="190" customFormat="1" ht="12" x14ac:dyDescent="0.2">
      <c r="A40" s="253"/>
      <c r="B40" s="250"/>
      <c r="C40" s="192"/>
      <c r="D40" s="193"/>
      <c r="E40" s="194"/>
      <c r="F40" s="256"/>
      <c r="G40" s="195"/>
      <c r="H40" s="196"/>
      <c r="I40" s="196"/>
      <c r="J40" s="196"/>
      <c r="K40" s="196"/>
      <c r="L40" s="197"/>
      <c r="M40" s="198"/>
    </row>
    <row r="41" spans="1:13" s="190" customFormat="1" ht="12" x14ac:dyDescent="0.2">
      <c r="A41" s="216"/>
      <c r="B41" s="205"/>
      <c r="C41" s="192"/>
      <c r="D41" s="193"/>
      <c r="E41" s="194"/>
      <c r="F41" s="204"/>
      <c r="G41" s="195"/>
      <c r="H41" s="196"/>
      <c r="I41" s="196"/>
      <c r="J41" s="196"/>
      <c r="K41" s="196"/>
      <c r="L41" s="197"/>
      <c r="M41" s="198"/>
    </row>
    <row r="42" spans="1:13" s="190" customFormat="1" ht="12.75" customHeight="1" x14ac:dyDescent="0.2">
      <c r="A42" s="252">
        <v>1.53</v>
      </c>
      <c r="B42" s="249" t="str">
        <f>VLOOKUP(A42,'catalogo general'!$A$13:$F$739,2,FALSE)</f>
        <v>Desmonte y retiro de aire acondicionado tipo minisplit, equipos completos para su reubicacion, incluye mano de obra, herramienta y todo lo necesario para su ejecucion</v>
      </c>
      <c r="C42" s="192" t="s">
        <v>627</v>
      </c>
      <c r="D42" s="193"/>
      <c r="E42" s="194"/>
      <c r="F42" s="255" t="str">
        <f>VLOOKUP(A42,'catalogo general'!$A$13:$F$739,3,FALSE)</f>
        <v>PZA</v>
      </c>
      <c r="G42" s="195"/>
      <c r="H42" s="196"/>
      <c r="I42" s="196"/>
      <c r="J42" s="196">
        <v>2</v>
      </c>
      <c r="K42" s="196">
        <f>+J42</f>
        <v>2</v>
      </c>
      <c r="L42" s="197"/>
      <c r="M42" s="198" t="s">
        <v>790</v>
      </c>
    </row>
    <row r="43" spans="1:13" s="190" customFormat="1" ht="12.75" customHeight="1" x14ac:dyDescent="0.2">
      <c r="A43" s="253"/>
      <c r="B43" s="250"/>
      <c r="C43" s="192"/>
      <c r="D43" s="193"/>
      <c r="E43" s="194"/>
      <c r="F43" s="256"/>
      <c r="G43" s="195"/>
      <c r="H43" s="196"/>
      <c r="I43" s="196"/>
      <c r="J43" s="196">
        <v>2</v>
      </c>
      <c r="K43" s="196">
        <f>+J43</f>
        <v>2</v>
      </c>
      <c r="L43" s="197"/>
      <c r="M43" s="198" t="s">
        <v>792</v>
      </c>
    </row>
    <row r="44" spans="1:13" s="190" customFormat="1" ht="12.75" customHeight="1" x14ac:dyDescent="0.2">
      <c r="A44" s="253"/>
      <c r="B44" s="250"/>
      <c r="C44" s="192"/>
      <c r="D44" s="193"/>
      <c r="E44" s="194"/>
      <c r="F44" s="256"/>
      <c r="G44" s="195"/>
      <c r="H44" s="196"/>
      <c r="I44" s="196"/>
      <c r="J44" s="196"/>
      <c r="K44" s="196"/>
      <c r="L44" s="197"/>
      <c r="M44" s="198"/>
    </row>
    <row r="45" spans="1:13" s="190" customFormat="1" ht="12.75" customHeight="1" x14ac:dyDescent="0.2">
      <c r="A45" s="253"/>
      <c r="B45" s="250"/>
      <c r="C45" s="192"/>
      <c r="D45" s="193"/>
      <c r="E45" s="194"/>
      <c r="F45" s="256"/>
      <c r="G45" s="195"/>
      <c r="H45" s="196"/>
      <c r="I45" s="196"/>
      <c r="J45" s="196"/>
      <c r="K45" s="196"/>
      <c r="L45" s="197"/>
      <c r="M45" s="198"/>
    </row>
    <row r="46" spans="1:13" s="190" customFormat="1" ht="12.75" customHeight="1" x14ac:dyDescent="0.2">
      <c r="A46" s="253"/>
      <c r="B46" s="250"/>
      <c r="C46" s="192"/>
      <c r="D46" s="193"/>
      <c r="E46" s="194"/>
      <c r="F46" s="256"/>
      <c r="G46" s="195"/>
      <c r="H46" s="196"/>
      <c r="I46" s="196"/>
      <c r="J46" s="196"/>
      <c r="K46" s="196"/>
      <c r="L46" s="197">
        <f>+SUM(K42:K46)</f>
        <v>4</v>
      </c>
      <c r="M46" s="199" t="s">
        <v>788</v>
      </c>
    </row>
    <row r="47" spans="1:13" s="190" customFormat="1" ht="12" x14ac:dyDescent="0.2">
      <c r="A47" s="196"/>
      <c r="B47" s="202"/>
      <c r="C47" s="192"/>
      <c r="D47" s="193"/>
      <c r="E47" s="194"/>
      <c r="F47" s="193"/>
      <c r="G47" s="195"/>
      <c r="H47" s="196"/>
      <c r="I47" s="196"/>
      <c r="J47" s="196"/>
      <c r="K47" s="196"/>
      <c r="L47" s="197"/>
      <c r="M47" s="198"/>
    </row>
    <row r="48" spans="1:13" s="190" customFormat="1" ht="12.75" customHeight="1" x14ac:dyDescent="0.2">
      <c r="A48" s="252">
        <v>1.71</v>
      </c>
      <c r="B48" s="249" t="str">
        <f>VLOOKUP(A48,'catalogo general'!$A$13:$F$739,2,FALSE)</f>
        <v>Tapial a base de polin 4" x 4" @ 1.22 mts con base en escuadra de barrote de 2" x 4", con triplay 9mm, 1 cara, incluye: mano de obra, herramienta y equipo.</v>
      </c>
      <c r="C48" s="192" t="s">
        <v>627</v>
      </c>
      <c r="D48" s="193"/>
      <c r="E48" s="194"/>
      <c r="F48" s="255" t="str">
        <f>VLOOKUP(A48,'catalogo general'!$A$13:$F$739,3,FALSE)</f>
        <v>ML</v>
      </c>
      <c r="G48" s="195">
        <v>42.01</v>
      </c>
      <c r="H48" s="196"/>
      <c r="I48" s="196"/>
      <c r="J48" s="196">
        <v>1</v>
      </c>
      <c r="K48" s="196">
        <f>+G48*J48</f>
        <v>42.01</v>
      </c>
      <c r="L48" s="197"/>
      <c r="M48" s="198" t="s">
        <v>790</v>
      </c>
    </row>
    <row r="49" spans="1:13" s="190" customFormat="1" ht="12.75" customHeight="1" x14ac:dyDescent="0.2">
      <c r="A49" s="253"/>
      <c r="B49" s="250"/>
      <c r="C49" s="192"/>
      <c r="D49" s="193"/>
      <c r="E49" s="194"/>
      <c r="F49" s="256"/>
      <c r="G49" s="195">
        <v>46.45</v>
      </c>
      <c r="H49" s="196"/>
      <c r="I49" s="196"/>
      <c r="J49" s="196">
        <v>1</v>
      </c>
      <c r="K49" s="196">
        <f>+G49*J49</f>
        <v>46.45</v>
      </c>
      <c r="L49" s="197"/>
      <c r="M49" s="198" t="s">
        <v>792</v>
      </c>
    </row>
    <row r="50" spans="1:13" s="190" customFormat="1" ht="12.75" customHeight="1" x14ac:dyDescent="0.2">
      <c r="A50" s="253"/>
      <c r="B50" s="250"/>
      <c r="C50" s="192"/>
      <c r="D50" s="193"/>
      <c r="E50" s="194"/>
      <c r="F50" s="256"/>
      <c r="G50" s="195"/>
      <c r="H50" s="196"/>
      <c r="I50" s="196"/>
      <c r="J50" s="196"/>
      <c r="K50" s="196"/>
      <c r="L50" s="197"/>
      <c r="M50" s="198"/>
    </row>
    <row r="51" spans="1:13" s="190" customFormat="1" ht="12.75" customHeight="1" x14ac:dyDescent="0.2">
      <c r="A51" s="253"/>
      <c r="B51" s="250"/>
      <c r="C51" s="192"/>
      <c r="D51" s="193"/>
      <c r="E51" s="194"/>
      <c r="F51" s="256"/>
      <c r="G51" s="195"/>
      <c r="H51" s="196"/>
      <c r="I51" s="196"/>
      <c r="J51" s="196"/>
      <c r="K51" s="196"/>
      <c r="L51" s="197"/>
      <c r="M51" s="198"/>
    </row>
    <row r="52" spans="1:13" s="190" customFormat="1" ht="12.75" customHeight="1" x14ac:dyDescent="0.2">
      <c r="A52" s="253"/>
      <c r="B52" s="250"/>
      <c r="C52" s="192"/>
      <c r="D52" s="193"/>
      <c r="E52" s="194"/>
      <c r="F52" s="256"/>
      <c r="G52" s="195"/>
      <c r="H52" s="196"/>
      <c r="I52" s="196"/>
      <c r="J52" s="196"/>
      <c r="K52" s="196"/>
      <c r="L52" s="197">
        <f>+SUM(K48:K52)</f>
        <v>88.460000000000008</v>
      </c>
      <c r="M52" s="199" t="s">
        <v>788</v>
      </c>
    </row>
    <row r="53" spans="1:13" s="190" customFormat="1" ht="12" x14ac:dyDescent="0.2">
      <c r="A53" s="196"/>
      <c r="B53" s="202"/>
      <c r="C53" s="192"/>
      <c r="D53" s="193"/>
      <c r="E53" s="194"/>
      <c r="F53" s="193"/>
      <c r="G53" s="195"/>
      <c r="H53" s="196"/>
      <c r="I53" s="196"/>
      <c r="J53" s="196"/>
      <c r="K53" s="196"/>
      <c r="L53" s="197"/>
      <c r="M53" s="198"/>
    </row>
    <row r="54" spans="1:13" s="190" customFormat="1" ht="12.75" customHeight="1" x14ac:dyDescent="0.2">
      <c r="A54" s="252">
        <v>1.72</v>
      </c>
      <c r="B54" s="249" t="str">
        <f>VLOOKUP(A54,'catalogo general'!$A$13:$F$739,2,FALSE)</f>
        <v>Retiro a maquina de material producto de demolicion hasta 10.0 km. de distancia, incluye: carga mecanica, mano de obra, herramienta y/o equipo y todo lo necesario para su ejecución.</v>
      </c>
      <c r="C54" s="192" t="s">
        <v>627</v>
      </c>
      <c r="D54" s="193"/>
      <c r="E54" s="194"/>
      <c r="F54" s="255" t="str">
        <f>VLOOKUP(A54,'catalogo general'!$A$13:$F$739,3,FALSE)</f>
        <v>M3</v>
      </c>
      <c r="G54" s="195">
        <v>41.59</v>
      </c>
      <c r="H54" s="196">
        <v>2</v>
      </c>
      <c r="I54" s="196">
        <v>0.1</v>
      </c>
      <c r="J54" s="196">
        <v>1</v>
      </c>
      <c r="K54" s="196">
        <f>+G54*H54*J54*I54</f>
        <v>8.3180000000000014</v>
      </c>
      <c r="L54" s="197"/>
      <c r="M54" s="198" t="s">
        <v>784</v>
      </c>
    </row>
    <row r="55" spans="1:13" s="190" customFormat="1" ht="12.75" customHeight="1" x14ac:dyDescent="0.2">
      <c r="A55" s="253"/>
      <c r="B55" s="250"/>
      <c r="C55" s="192"/>
      <c r="D55" s="193"/>
      <c r="E55" s="194"/>
      <c r="F55" s="256"/>
      <c r="G55" s="195">
        <v>44.39</v>
      </c>
      <c r="H55" s="196">
        <v>2</v>
      </c>
      <c r="I55" s="196">
        <v>0.1</v>
      </c>
      <c r="J55" s="196">
        <v>1</v>
      </c>
      <c r="K55" s="196">
        <f>+G55*H55*J55*I55</f>
        <v>8.8780000000000001</v>
      </c>
      <c r="L55" s="197"/>
      <c r="M55" s="198" t="s">
        <v>785</v>
      </c>
    </row>
    <row r="56" spans="1:13" s="190" customFormat="1" ht="12.75" customHeight="1" x14ac:dyDescent="0.2">
      <c r="A56" s="253"/>
      <c r="B56" s="250"/>
      <c r="C56" s="192"/>
      <c r="D56" s="193"/>
      <c r="E56" s="194"/>
      <c r="F56" s="256"/>
      <c r="G56" s="195">
        <v>3.9</v>
      </c>
      <c r="H56" s="196">
        <v>1.5</v>
      </c>
      <c r="I56" s="196">
        <v>0.1</v>
      </c>
      <c r="J56" s="196">
        <v>1</v>
      </c>
      <c r="K56" s="196">
        <f t="shared" ref="K56:K58" si="1">+G56*H56*J56*I56</f>
        <v>0.58499999999999996</v>
      </c>
      <c r="L56" s="197"/>
      <c r="M56" s="198" t="s">
        <v>809</v>
      </c>
    </row>
    <row r="57" spans="1:13" s="190" customFormat="1" ht="12.75" customHeight="1" x14ac:dyDescent="0.2">
      <c r="A57" s="253"/>
      <c r="B57" s="250"/>
      <c r="C57" s="192"/>
      <c r="D57" s="193"/>
      <c r="E57" s="194"/>
      <c r="F57" s="256"/>
      <c r="G57" s="195">
        <v>39.6</v>
      </c>
      <c r="H57" s="196">
        <v>1.5</v>
      </c>
      <c r="I57" s="196">
        <v>0.1</v>
      </c>
      <c r="J57" s="196">
        <v>1</v>
      </c>
      <c r="K57" s="196">
        <f t="shared" si="1"/>
        <v>5.9400000000000013</v>
      </c>
      <c r="L57" s="197"/>
      <c r="M57" s="198" t="s">
        <v>810</v>
      </c>
    </row>
    <row r="58" spans="1:13" s="190" customFormat="1" ht="12.75" customHeight="1" x14ac:dyDescent="0.2">
      <c r="A58" s="253"/>
      <c r="B58" s="250"/>
      <c r="C58" s="192"/>
      <c r="D58" s="193"/>
      <c r="E58" s="194"/>
      <c r="F58" s="256"/>
      <c r="G58" s="195">
        <v>45.96</v>
      </c>
      <c r="H58" s="196">
        <v>1.5</v>
      </c>
      <c r="I58" s="196">
        <v>0.1</v>
      </c>
      <c r="J58" s="196">
        <v>1</v>
      </c>
      <c r="K58" s="196">
        <f t="shared" si="1"/>
        <v>6.8940000000000001</v>
      </c>
      <c r="L58" s="197"/>
      <c r="M58" s="198" t="s">
        <v>811</v>
      </c>
    </row>
    <row r="59" spans="1:13" s="190" customFormat="1" ht="12.75" customHeight="1" x14ac:dyDescent="0.2">
      <c r="A59" s="253"/>
      <c r="B59" s="250"/>
      <c r="C59" s="192"/>
      <c r="D59" s="193"/>
      <c r="E59" s="194"/>
      <c r="F59" s="256"/>
      <c r="G59" s="195"/>
      <c r="H59" s="196"/>
      <c r="I59" s="196"/>
      <c r="J59" s="196"/>
      <c r="K59" s="196"/>
      <c r="L59" s="197">
        <f>+SUM(K54:K58)</f>
        <v>30.615000000000002</v>
      </c>
      <c r="M59" s="199" t="s">
        <v>788</v>
      </c>
    </row>
    <row r="60" spans="1:13" s="190" customFormat="1" ht="12" x14ac:dyDescent="0.2">
      <c r="A60" s="196"/>
      <c r="B60" s="202"/>
      <c r="C60" s="192"/>
      <c r="D60" s="193"/>
      <c r="E60" s="194"/>
      <c r="F60" s="193"/>
      <c r="G60" s="195"/>
      <c r="H60" s="196"/>
      <c r="I60" s="196"/>
      <c r="J60" s="196"/>
      <c r="K60" s="196"/>
      <c r="L60" s="197"/>
      <c r="M60" s="198"/>
    </row>
    <row r="61" spans="1:13" s="190" customFormat="1" ht="12.75" customHeight="1" x14ac:dyDescent="0.2">
      <c r="A61" s="252">
        <v>1.73</v>
      </c>
      <c r="B61" s="249" t="str">
        <f>VLOOKUP(A61,'catalogo general'!$A$13:$F$739,2,FALSE)</f>
        <v>Desmonte y retiro de cortina metalica en locales, incluye: acarreo a donde no cause daños a terceros o se lo indique la supervision, mano de obra, herramienta y/o equipo y todo lo necesario para su ejecución.</v>
      </c>
      <c r="C61" s="192" t="s">
        <v>627</v>
      </c>
      <c r="D61" s="193"/>
      <c r="E61" s="194"/>
      <c r="F61" s="255" t="str">
        <f>VLOOKUP(A61,'catalogo general'!$A$13:$F$739,3,FALSE)</f>
        <v>PZA</v>
      </c>
      <c r="G61" s="195"/>
      <c r="H61" s="196"/>
      <c r="I61" s="196"/>
      <c r="J61" s="196">
        <v>2</v>
      </c>
      <c r="K61" s="196">
        <f>+J61</f>
        <v>2</v>
      </c>
      <c r="L61" s="197"/>
      <c r="M61" s="198" t="s">
        <v>793</v>
      </c>
    </row>
    <row r="62" spans="1:13" s="190" customFormat="1" ht="12.75" customHeight="1" x14ac:dyDescent="0.2">
      <c r="A62" s="253"/>
      <c r="B62" s="250"/>
      <c r="C62" s="192"/>
      <c r="D62" s="193"/>
      <c r="E62" s="194"/>
      <c r="F62" s="256"/>
      <c r="G62" s="195"/>
      <c r="H62" s="196"/>
      <c r="I62" s="196"/>
      <c r="J62" s="196">
        <v>1</v>
      </c>
      <c r="K62" s="196">
        <f t="shared" ref="K62:K73" si="2">+J62</f>
        <v>1</v>
      </c>
      <c r="L62" s="197"/>
      <c r="M62" s="198" t="s">
        <v>813</v>
      </c>
    </row>
    <row r="63" spans="1:13" s="190" customFormat="1" ht="12.75" customHeight="1" x14ac:dyDescent="0.2">
      <c r="A63" s="253"/>
      <c r="B63" s="250"/>
      <c r="C63" s="192"/>
      <c r="D63" s="193"/>
      <c r="E63" s="194"/>
      <c r="F63" s="256"/>
      <c r="G63" s="195"/>
      <c r="H63" s="196"/>
      <c r="I63" s="196"/>
      <c r="J63" s="196">
        <v>2</v>
      </c>
      <c r="K63" s="196">
        <f t="shared" si="2"/>
        <v>2</v>
      </c>
      <c r="L63" s="197"/>
      <c r="M63" s="198" t="s">
        <v>796</v>
      </c>
    </row>
    <row r="64" spans="1:13" s="190" customFormat="1" ht="12.75" customHeight="1" x14ac:dyDescent="0.2">
      <c r="A64" s="253"/>
      <c r="B64" s="250"/>
      <c r="C64" s="192"/>
      <c r="D64" s="193"/>
      <c r="E64" s="194"/>
      <c r="F64" s="256"/>
      <c r="G64" s="195"/>
      <c r="H64" s="196"/>
      <c r="I64" s="196"/>
      <c r="J64" s="196">
        <v>2</v>
      </c>
      <c r="K64" s="196">
        <f t="shared" si="2"/>
        <v>2</v>
      </c>
      <c r="L64" s="197"/>
      <c r="M64" s="198" t="s">
        <v>798</v>
      </c>
    </row>
    <row r="65" spans="1:13" s="190" customFormat="1" ht="12.75" customHeight="1" x14ac:dyDescent="0.2">
      <c r="A65" s="253"/>
      <c r="B65" s="250"/>
      <c r="C65" s="192"/>
      <c r="D65" s="193"/>
      <c r="E65" s="194"/>
      <c r="F65" s="256"/>
      <c r="G65" s="195"/>
      <c r="H65" s="196"/>
      <c r="I65" s="196"/>
      <c r="J65" s="196">
        <v>1</v>
      </c>
      <c r="K65" s="196">
        <f t="shared" si="2"/>
        <v>1</v>
      </c>
      <c r="L65" s="197"/>
      <c r="M65" s="198" t="s">
        <v>799</v>
      </c>
    </row>
    <row r="66" spans="1:13" s="190" customFormat="1" ht="12.75" customHeight="1" x14ac:dyDescent="0.2">
      <c r="A66" s="253"/>
      <c r="B66" s="250"/>
      <c r="C66" s="192"/>
      <c r="D66" s="193"/>
      <c r="E66" s="194"/>
      <c r="F66" s="256"/>
      <c r="G66" s="195"/>
      <c r="H66" s="196"/>
      <c r="I66" s="196"/>
      <c r="J66" s="196">
        <v>1</v>
      </c>
      <c r="K66" s="196">
        <f t="shared" si="2"/>
        <v>1</v>
      </c>
      <c r="L66" s="197"/>
      <c r="M66" s="198" t="s">
        <v>802</v>
      </c>
    </row>
    <row r="67" spans="1:13" s="190" customFormat="1" ht="12.75" customHeight="1" x14ac:dyDescent="0.2">
      <c r="A67" s="253"/>
      <c r="B67" s="250"/>
      <c r="C67" s="192"/>
      <c r="D67" s="193"/>
      <c r="E67" s="194"/>
      <c r="F67" s="256"/>
      <c r="G67" s="195"/>
      <c r="H67" s="196"/>
      <c r="I67" s="196"/>
      <c r="J67" s="196">
        <v>1</v>
      </c>
      <c r="K67" s="196">
        <f t="shared" si="2"/>
        <v>1</v>
      </c>
      <c r="L67" s="197"/>
      <c r="M67" s="198" t="s">
        <v>804</v>
      </c>
    </row>
    <row r="68" spans="1:13" s="190" customFormat="1" ht="12.75" customHeight="1" x14ac:dyDescent="0.2">
      <c r="A68" s="253"/>
      <c r="B68" s="250"/>
      <c r="C68" s="192"/>
      <c r="D68" s="193"/>
      <c r="E68" s="194"/>
      <c r="F68" s="256"/>
      <c r="G68" s="195"/>
      <c r="H68" s="196"/>
      <c r="I68" s="196"/>
      <c r="J68" s="196">
        <v>1</v>
      </c>
      <c r="K68" s="196">
        <f t="shared" si="2"/>
        <v>1</v>
      </c>
      <c r="L68" s="197"/>
      <c r="M68" s="198" t="s">
        <v>805</v>
      </c>
    </row>
    <row r="69" spans="1:13" s="190" customFormat="1" ht="12.75" customHeight="1" x14ac:dyDescent="0.2">
      <c r="A69" s="253"/>
      <c r="B69" s="250"/>
      <c r="C69" s="192"/>
      <c r="D69" s="193"/>
      <c r="E69" s="194"/>
      <c r="F69" s="256"/>
      <c r="G69" s="195"/>
      <c r="H69" s="196"/>
      <c r="I69" s="196"/>
      <c r="J69" s="196">
        <v>1</v>
      </c>
      <c r="K69" s="196">
        <f t="shared" si="2"/>
        <v>1</v>
      </c>
      <c r="L69" s="197"/>
      <c r="M69" s="198" t="s">
        <v>812</v>
      </c>
    </row>
    <row r="70" spans="1:13" s="190" customFormat="1" ht="12.75" customHeight="1" x14ac:dyDescent="0.2">
      <c r="A70" s="253"/>
      <c r="B70" s="250"/>
      <c r="C70" s="192"/>
      <c r="D70" s="193"/>
      <c r="E70" s="194"/>
      <c r="F70" s="256"/>
      <c r="G70" s="195"/>
      <c r="H70" s="196"/>
      <c r="I70" s="196"/>
      <c r="J70" s="196">
        <v>1</v>
      </c>
      <c r="K70" s="196">
        <f t="shared" si="2"/>
        <v>1</v>
      </c>
      <c r="L70" s="197"/>
      <c r="M70" s="198" t="s">
        <v>806</v>
      </c>
    </row>
    <row r="71" spans="1:13" s="190" customFormat="1" ht="12.75" customHeight="1" x14ac:dyDescent="0.2">
      <c r="A71" s="253"/>
      <c r="B71" s="250"/>
      <c r="C71" s="192"/>
      <c r="D71" s="193"/>
      <c r="E71" s="194"/>
      <c r="F71" s="256"/>
      <c r="G71" s="195"/>
      <c r="H71" s="196"/>
      <c r="I71" s="196"/>
      <c r="J71" s="196">
        <v>2</v>
      </c>
      <c r="K71" s="196">
        <f t="shared" si="2"/>
        <v>2</v>
      </c>
      <c r="L71" s="197"/>
      <c r="M71" s="198" t="s">
        <v>807</v>
      </c>
    </row>
    <row r="72" spans="1:13" s="190" customFormat="1" ht="12.75" customHeight="1" x14ac:dyDescent="0.2">
      <c r="A72" s="253"/>
      <c r="B72" s="250"/>
      <c r="C72" s="192"/>
      <c r="D72" s="193"/>
      <c r="E72" s="194"/>
      <c r="F72" s="256"/>
      <c r="G72" s="195"/>
      <c r="H72" s="196"/>
      <c r="I72" s="196"/>
      <c r="J72" s="196">
        <v>1</v>
      </c>
      <c r="K72" s="196">
        <f t="shared" si="2"/>
        <v>1</v>
      </c>
      <c r="L72" s="197"/>
      <c r="M72" s="198" t="s">
        <v>808</v>
      </c>
    </row>
    <row r="73" spans="1:13" s="190" customFormat="1" ht="12.75" customHeight="1" x14ac:dyDescent="0.2">
      <c r="A73" s="253"/>
      <c r="B73" s="250"/>
      <c r="C73" s="192"/>
      <c r="D73" s="193"/>
      <c r="E73" s="194"/>
      <c r="F73" s="256"/>
      <c r="G73" s="195"/>
      <c r="H73" s="196"/>
      <c r="I73" s="196"/>
      <c r="J73" s="196">
        <v>1</v>
      </c>
      <c r="K73" s="196">
        <f t="shared" si="2"/>
        <v>1</v>
      </c>
      <c r="L73" s="197"/>
      <c r="M73" s="198" t="s">
        <v>797</v>
      </c>
    </row>
    <row r="74" spans="1:13" s="190" customFormat="1" ht="12.75" customHeight="1" x14ac:dyDescent="0.2">
      <c r="A74" s="253"/>
      <c r="B74" s="250"/>
      <c r="C74" s="192"/>
      <c r="D74" s="193"/>
      <c r="E74" s="194"/>
      <c r="F74" s="256"/>
      <c r="G74" s="195"/>
      <c r="H74" s="196"/>
      <c r="I74" s="196"/>
      <c r="J74" s="196"/>
      <c r="K74" s="196"/>
      <c r="L74" s="197">
        <f>+SUM(K61:K73)</f>
        <v>17</v>
      </c>
      <c r="M74" s="199" t="s">
        <v>788</v>
      </c>
    </row>
    <row r="75" spans="1:13" s="190" customFormat="1" ht="12" x14ac:dyDescent="0.2">
      <c r="A75" s="196"/>
      <c r="B75" s="202"/>
      <c r="C75" s="192"/>
      <c r="D75" s="193"/>
      <c r="E75" s="194"/>
      <c r="F75" s="193"/>
      <c r="G75" s="195"/>
      <c r="H75" s="196"/>
      <c r="I75" s="196"/>
      <c r="J75" s="196"/>
      <c r="K75" s="196"/>
      <c r="L75" s="197"/>
      <c r="M75" s="198"/>
    </row>
    <row r="76" spans="1:13" s="190" customFormat="1" ht="12" x14ac:dyDescent="0.2">
      <c r="A76" s="214">
        <v>2</v>
      </c>
      <c r="B76" s="191" t="str">
        <f>VLOOKUP(A76,'catalogo general'!$A$13:$F$739,2,FALSE)</f>
        <v>CIMENTACION</v>
      </c>
      <c r="C76" s="192" t="s">
        <v>627</v>
      </c>
      <c r="D76" s="193"/>
      <c r="E76" s="194"/>
      <c r="F76" s="193"/>
      <c r="G76" s="195"/>
      <c r="H76" s="196"/>
      <c r="I76" s="196"/>
      <c r="J76" s="196"/>
      <c r="K76" s="196"/>
      <c r="L76" s="197"/>
      <c r="M76" s="198"/>
    </row>
    <row r="77" spans="1:13" s="190" customFormat="1" ht="12" x14ac:dyDescent="0.2">
      <c r="A77" s="260">
        <v>2.02</v>
      </c>
      <c r="B77" s="249" t="str">
        <f>VLOOKUP(A77,'catalogo general'!$A$13:$F$739,2,FALSE)</f>
        <v>Excavación a mano en material tipo II con una profundidad de 0.00 a 2.00 mts, para zapatas y trabes de cimentación, , incluye: trazo, nivelación de terreno, afine de taludes, mano de obra, herramienta y/o equipo y todo lo necesario para su ejecución.</v>
      </c>
      <c r="C77" s="192" t="s">
        <v>627</v>
      </c>
      <c r="D77" s="193"/>
      <c r="E77" s="194"/>
      <c r="F77" s="255" t="str">
        <f>VLOOKUP(A77,'catalogo general'!$A$13:$F$739,3,FALSE)</f>
        <v>M3</v>
      </c>
      <c r="G77" s="195">
        <v>1.3</v>
      </c>
      <c r="H77" s="196">
        <v>1</v>
      </c>
      <c r="I77" s="196">
        <v>1.3</v>
      </c>
      <c r="J77" s="196">
        <f>+L122</f>
        <v>22</v>
      </c>
      <c r="K77" s="196">
        <f>+G77*H77*I77*J77</f>
        <v>37.180000000000007</v>
      </c>
      <c r="L77" s="197"/>
      <c r="M77" s="198" t="s">
        <v>822</v>
      </c>
    </row>
    <row r="78" spans="1:13" s="190" customFormat="1" ht="12" x14ac:dyDescent="0.2">
      <c r="A78" s="261"/>
      <c r="B78" s="250"/>
      <c r="C78" s="192"/>
      <c r="D78" s="193"/>
      <c r="E78" s="194"/>
      <c r="F78" s="256"/>
      <c r="G78" s="195">
        <v>1.8</v>
      </c>
      <c r="H78" s="196">
        <v>1.2</v>
      </c>
      <c r="I78" s="196">
        <v>1.3</v>
      </c>
      <c r="J78" s="196">
        <f>+L130</f>
        <v>4</v>
      </c>
      <c r="K78" s="196">
        <f>+G78*H78*I78*J78</f>
        <v>11.232000000000001</v>
      </c>
      <c r="L78" s="197"/>
      <c r="M78" s="198" t="s">
        <v>823</v>
      </c>
    </row>
    <row r="79" spans="1:13" s="190" customFormat="1" ht="12" x14ac:dyDescent="0.2">
      <c r="A79" s="261"/>
      <c r="B79" s="250"/>
      <c r="C79" s="192"/>
      <c r="D79" s="193"/>
      <c r="E79" s="194"/>
      <c r="F79" s="256"/>
      <c r="G79" s="195">
        <v>0.95</v>
      </c>
      <c r="H79" s="196">
        <v>1</v>
      </c>
      <c r="I79" s="196">
        <v>1.3</v>
      </c>
      <c r="J79" s="196">
        <f>+L138</f>
        <v>2</v>
      </c>
      <c r="K79" s="196">
        <f>+G79*H79*I79*J79</f>
        <v>2.4699999999999998</v>
      </c>
      <c r="L79" s="197"/>
      <c r="M79" s="198" t="s">
        <v>824</v>
      </c>
    </row>
    <row r="80" spans="1:13" s="190" customFormat="1" ht="12" x14ac:dyDescent="0.2">
      <c r="A80" s="261"/>
      <c r="B80" s="250"/>
      <c r="C80" s="192"/>
      <c r="D80" s="193"/>
      <c r="E80" s="194"/>
      <c r="F80" s="256"/>
      <c r="G80" s="195">
        <v>1</v>
      </c>
      <c r="H80" s="196">
        <v>1</v>
      </c>
      <c r="I80" s="196">
        <v>1.3</v>
      </c>
      <c r="J80" s="196">
        <f>+L146</f>
        <v>2</v>
      </c>
      <c r="K80" s="196">
        <f>+G80*H80*I80*J80</f>
        <v>2.6</v>
      </c>
      <c r="L80" s="197"/>
      <c r="M80" s="198" t="s">
        <v>825</v>
      </c>
    </row>
    <row r="81" spans="1:13" s="190" customFormat="1" ht="12" x14ac:dyDescent="0.2">
      <c r="A81" s="261"/>
      <c r="B81" s="250"/>
      <c r="C81" s="192"/>
      <c r="D81" s="193"/>
      <c r="E81" s="194"/>
      <c r="F81" s="256"/>
      <c r="G81" s="195"/>
      <c r="H81" s="196"/>
      <c r="I81" s="196"/>
      <c r="J81" s="196"/>
      <c r="K81" s="196"/>
      <c r="L81" s="197"/>
      <c r="M81" s="198"/>
    </row>
    <row r="82" spans="1:13" s="190" customFormat="1" ht="12" x14ac:dyDescent="0.2">
      <c r="A82" s="261"/>
      <c r="B82" s="250"/>
      <c r="C82" s="192"/>
      <c r="D82" s="193"/>
      <c r="E82" s="194"/>
      <c r="F82" s="256"/>
      <c r="G82" s="195"/>
      <c r="H82" s="196"/>
      <c r="I82" s="196"/>
      <c r="J82" s="196"/>
      <c r="K82" s="196"/>
      <c r="L82" s="197">
        <f>+SUM(K77:K80)</f>
        <v>53.482000000000006</v>
      </c>
      <c r="M82" s="199" t="s">
        <v>788</v>
      </c>
    </row>
    <row r="83" spans="1:13" s="190" customFormat="1" ht="12" x14ac:dyDescent="0.2">
      <c r="A83" s="225"/>
      <c r="B83" s="202"/>
      <c r="C83" s="192"/>
      <c r="D83" s="193"/>
      <c r="E83" s="194"/>
      <c r="F83" s="193"/>
      <c r="G83" s="195"/>
      <c r="H83" s="196"/>
      <c r="I83" s="196"/>
      <c r="J83" s="196"/>
      <c r="K83" s="196"/>
      <c r="L83" s="197"/>
      <c r="M83" s="198"/>
    </row>
    <row r="84" spans="1:13" s="190" customFormat="1" ht="12" x14ac:dyDescent="0.2">
      <c r="A84" s="260">
        <v>2.0499999999999998</v>
      </c>
      <c r="B84" s="249" t="str">
        <f>VLOOKUP(A84,'catalogo general'!$A$13:$F$739,2,FALSE)</f>
        <v>Retiro a maquina de material producto de excavación hasta 10.0 km. de distancia, incluye: carga mecanica, mano de obra, herramienta y/o equipo y todo lo necesario para su ejecución.</v>
      </c>
      <c r="C84" s="192" t="s">
        <v>627</v>
      </c>
      <c r="D84" s="193"/>
      <c r="E84" s="194"/>
      <c r="F84" s="255" t="str">
        <f>VLOOKUP(A84,'catalogo general'!$A$13:$F$739,3,FALSE)</f>
        <v>M3</v>
      </c>
      <c r="G84" s="195">
        <v>1.3</v>
      </c>
      <c r="H84" s="196">
        <v>1</v>
      </c>
      <c r="I84" s="196">
        <v>1.3</v>
      </c>
      <c r="J84" s="196">
        <v>22</v>
      </c>
      <c r="K84" s="196">
        <f>+G84*H84*I84*J84</f>
        <v>37.180000000000007</v>
      </c>
      <c r="L84" s="197"/>
      <c r="M84" s="198" t="s">
        <v>822</v>
      </c>
    </row>
    <row r="85" spans="1:13" s="190" customFormat="1" ht="12" x14ac:dyDescent="0.2">
      <c r="A85" s="261"/>
      <c r="B85" s="250"/>
      <c r="C85" s="192"/>
      <c r="D85" s="193"/>
      <c r="E85" s="194"/>
      <c r="F85" s="256"/>
      <c r="G85" s="195">
        <v>1.8</v>
      </c>
      <c r="H85" s="196">
        <v>1.2</v>
      </c>
      <c r="I85" s="196">
        <v>1.3</v>
      </c>
      <c r="J85" s="196">
        <v>4</v>
      </c>
      <c r="K85" s="196">
        <f t="shared" ref="K85:K87" si="3">+G85*H85*I85*J85</f>
        <v>11.232000000000001</v>
      </c>
      <c r="L85" s="197"/>
      <c r="M85" s="198" t="s">
        <v>823</v>
      </c>
    </row>
    <row r="86" spans="1:13" s="190" customFormat="1" ht="12" x14ac:dyDescent="0.2">
      <c r="A86" s="261"/>
      <c r="B86" s="250"/>
      <c r="C86" s="192"/>
      <c r="D86" s="193"/>
      <c r="E86" s="194"/>
      <c r="F86" s="256"/>
      <c r="G86" s="195">
        <v>0.95</v>
      </c>
      <c r="H86" s="196">
        <v>1</v>
      </c>
      <c r="I86" s="196">
        <v>1.3</v>
      </c>
      <c r="J86" s="196">
        <v>2</v>
      </c>
      <c r="K86" s="196">
        <f t="shared" si="3"/>
        <v>2.4699999999999998</v>
      </c>
      <c r="L86" s="197"/>
      <c r="M86" s="198" t="s">
        <v>824</v>
      </c>
    </row>
    <row r="87" spans="1:13" s="190" customFormat="1" ht="12" x14ac:dyDescent="0.2">
      <c r="A87" s="261"/>
      <c r="B87" s="250"/>
      <c r="C87" s="192"/>
      <c r="D87" s="193"/>
      <c r="E87" s="194"/>
      <c r="F87" s="256"/>
      <c r="G87" s="195">
        <v>1</v>
      </c>
      <c r="H87" s="196">
        <v>1</v>
      </c>
      <c r="I87" s="196">
        <v>1.3</v>
      </c>
      <c r="J87" s="196">
        <v>2</v>
      </c>
      <c r="K87" s="196">
        <f t="shared" si="3"/>
        <v>2.6</v>
      </c>
      <c r="L87" s="197"/>
      <c r="M87" s="198" t="s">
        <v>825</v>
      </c>
    </row>
    <row r="88" spans="1:13" s="190" customFormat="1" ht="12" x14ac:dyDescent="0.2">
      <c r="A88" s="261"/>
      <c r="B88" s="250"/>
      <c r="C88" s="192"/>
      <c r="D88" s="193"/>
      <c r="E88" s="194"/>
      <c r="F88" s="256"/>
      <c r="G88" s="195"/>
      <c r="H88" s="196"/>
      <c r="I88" s="196"/>
      <c r="J88" s="196"/>
      <c r="K88" s="196"/>
      <c r="L88" s="197"/>
      <c r="M88" s="198"/>
    </row>
    <row r="89" spans="1:13" s="190" customFormat="1" ht="12" x14ac:dyDescent="0.2">
      <c r="A89" s="261"/>
      <c r="B89" s="250"/>
      <c r="C89" s="192"/>
      <c r="D89" s="193"/>
      <c r="E89" s="194"/>
      <c r="F89" s="256"/>
      <c r="G89" s="195"/>
      <c r="H89" s="196"/>
      <c r="I89" s="196"/>
      <c r="J89" s="196"/>
      <c r="K89" s="196"/>
      <c r="L89" s="197"/>
      <c r="M89" s="198"/>
    </row>
    <row r="90" spans="1:13" s="190" customFormat="1" ht="12" x14ac:dyDescent="0.2">
      <c r="A90" s="261"/>
      <c r="B90" s="250"/>
      <c r="C90" s="192"/>
      <c r="D90" s="193"/>
      <c r="E90" s="194"/>
      <c r="F90" s="256"/>
      <c r="G90" s="195"/>
      <c r="H90" s="196"/>
      <c r="I90" s="196"/>
      <c r="J90" s="196"/>
      <c r="K90" s="196"/>
      <c r="L90" s="197"/>
      <c r="M90" s="198"/>
    </row>
    <row r="91" spans="1:13" s="190" customFormat="1" ht="12" x14ac:dyDescent="0.2">
      <c r="A91" s="261"/>
      <c r="B91" s="250"/>
      <c r="C91" s="192"/>
      <c r="D91" s="193"/>
      <c r="E91" s="194"/>
      <c r="F91" s="256"/>
      <c r="G91" s="195"/>
      <c r="H91" s="196"/>
      <c r="I91" s="196"/>
      <c r="J91" s="196"/>
      <c r="K91" s="196"/>
      <c r="L91" s="197">
        <f>+SUM(K84:K89)</f>
        <v>53.482000000000006</v>
      </c>
      <c r="M91" s="199" t="s">
        <v>788</v>
      </c>
    </row>
    <row r="92" spans="1:13" s="190" customFormat="1" ht="12" x14ac:dyDescent="0.2">
      <c r="A92" s="225"/>
      <c r="B92" s="202"/>
      <c r="C92" s="192"/>
      <c r="D92" s="193"/>
      <c r="E92" s="194"/>
      <c r="F92" s="193"/>
      <c r="G92" s="195"/>
      <c r="H92" s="196"/>
      <c r="I92" s="196"/>
      <c r="J92" s="196"/>
      <c r="K92" s="196"/>
      <c r="L92" s="197"/>
      <c r="M92" s="198"/>
    </row>
    <row r="93" spans="1:13" s="190" customFormat="1" ht="12" x14ac:dyDescent="0.2">
      <c r="A93" s="260">
        <v>2.06</v>
      </c>
      <c r="B93" s="249" t="str">
        <f>VLOOKUP(A93,'catalogo general'!$A$13:$F$739,2,FALSE)</f>
        <v>Plantilla de concreto simple de 10 cms. de espesor para desplante de zapatas aisladas en cimentacion con concreto f'c=100 kg/cm2, incluye: material, mano de obra, herramienta y/o equipo y todo lo necesario para su ejecución. En zapatas aisladas y zapatas corridas</v>
      </c>
      <c r="C93" s="192" t="s">
        <v>627</v>
      </c>
      <c r="D93" s="193"/>
      <c r="E93" s="194"/>
      <c r="F93" s="255" t="str">
        <f>VLOOKUP(A93,'catalogo general'!$A$13:$F$739,3,FALSE)</f>
        <v>M2</v>
      </c>
      <c r="G93" s="195">
        <v>1.3</v>
      </c>
      <c r="H93" s="196">
        <v>1</v>
      </c>
      <c r="I93" s="196"/>
      <c r="J93" s="196">
        <v>22</v>
      </c>
      <c r="K93" s="196">
        <f>+G93*H93*J93</f>
        <v>28.6</v>
      </c>
      <c r="L93" s="197"/>
      <c r="M93" s="198" t="s">
        <v>822</v>
      </c>
    </row>
    <row r="94" spans="1:13" s="190" customFormat="1" ht="12" x14ac:dyDescent="0.2">
      <c r="A94" s="261"/>
      <c r="B94" s="250"/>
      <c r="C94" s="192"/>
      <c r="D94" s="193"/>
      <c r="E94" s="194"/>
      <c r="F94" s="256"/>
      <c r="G94" s="195">
        <v>1.8</v>
      </c>
      <c r="H94" s="196">
        <v>1.2</v>
      </c>
      <c r="I94" s="196"/>
      <c r="J94" s="196">
        <v>4</v>
      </c>
      <c r="K94" s="196">
        <f t="shared" ref="K94:K96" si="4">+G94*H94*J94</f>
        <v>8.64</v>
      </c>
      <c r="L94" s="197"/>
      <c r="M94" s="198" t="s">
        <v>823</v>
      </c>
    </row>
    <row r="95" spans="1:13" s="190" customFormat="1" ht="12" x14ac:dyDescent="0.2">
      <c r="A95" s="261"/>
      <c r="B95" s="250"/>
      <c r="C95" s="192"/>
      <c r="D95" s="193"/>
      <c r="E95" s="194"/>
      <c r="F95" s="256"/>
      <c r="G95" s="195">
        <v>0.95</v>
      </c>
      <c r="H95" s="196">
        <v>1</v>
      </c>
      <c r="I95" s="196"/>
      <c r="J95" s="196">
        <v>2</v>
      </c>
      <c r="K95" s="196">
        <f t="shared" si="4"/>
        <v>1.9</v>
      </c>
      <c r="L95" s="197"/>
      <c r="M95" s="198" t="s">
        <v>824</v>
      </c>
    </row>
    <row r="96" spans="1:13" s="190" customFormat="1" ht="12" x14ac:dyDescent="0.2">
      <c r="A96" s="261"/>
      <c r="B96" s="250"/>
      <c r="C96" s="192"/>
      <c r="D96" s="193"/>
      <c r="E96" s="194"/>
      <c r="F96" s="256"/>
      <c r="G96" s="195">
        <v>1</v>
      </c>
      <c r="H96" s="196">
        <v>1</v>
      </c>
      <c r="I96" s="196"/>
      <c r="J96" s="196">
        <v>2</v>
      </c>
      <c r="K96" s="196">
        <f t="shared" si="4"/>
        <v>2</v>
      </c>
      <c r="L96" s="197"/>
      <c r="M96" s="198" t="s">
        <v>825</v>
      </c>
    </row>
    <row r="97" spans="1:13" s="190" customFormat="1" ht="12" x14ac:dyDescent="0.2">
      <c r="A97" s="261"/>
      <c r="B97" s="250"/>
      <c r="C97" s="192"/>
      <c r="D97" s="193"/>
      <c r="E97" s="194"/>
      <c r="F97" s="256"/>
      <c r="G97" s="195"/>
      <c r="H97" s="196"/>
      <c r="I97" s="196"/>
      <c r="J97" s="196"/>
      <c r="K97" s="196"/>
      <c r="L97" s="197"/>
      <c r="M97" s="198"/>
    </row>
    <row r="98" spans="1:13" s="190" customFormat="1" ht="12" x14ac:dyDescent="0.2">
      <c r="A98" s="261"/>
      <c r="B98" s="250"/>
      <c r="C98" s="192"/>
      <c r="D98" s="193"/>
      <c r="E98" s="194"/>
      <c r="F98" s="256"/>
      <c r="G98" s="195"/>
      <c r="H98" s="196"/>
      <c r="I98" s="196"/>
      <c r="J98" s="196"/>
      <c r="K98" s="196"/>
      <c r="L98" s="197"/>
      <c r="M98" s="198"/>
    </row>
    <row r="99" spans="1:13" s="190" customFormat="1" ht="12" x14ac:dyDescent="0.2">
      <c r="A99" s="261"/>
      <c r="B99" s="250"/>
      <c r="C99" s="192"/>
      <c r="D99" s="193"/>
      <c r="E99" s="194"/>
      <c r="F99" s="256"/>
      <c r="G99" s="195"/>
      <c r="H99" s="196"/>
      <c r="I99" s="196"/>
      <c r="J99" s="196"/>
      <c r="K99" s="196"/>
      <c r="L99" s="197">
        <f>+SUM(K93:K99)</f>
        <v>41.14</v>
      </c>
      <c r="M99" s="199" t="s">
        <v>788</v>
      </c>
    </row>
    <row r="100" spans="1:13" s="190" customFormat="1" ht="12" x14ac:dyDescent="0.2">
      <c r="A100" s="225"/>
      <c r="B100" s="202"/>
      <c r="C100" s="192"/>
      <c r="D100" s="193"/>
      <c r="E100" s="194"/>
      <c r="F100" s="193"/>
      <c r="G100" s="195"/>
      <c r="H100" s="196"/>
      <c r="I100" s="196"/>
      <c r="J100" s="196"/>
      <c r="K100" s="196"/>
      <c r="L100" s="197"/>
      <c r="M100" s="198"/>
    </row>
    <row r="101" spans="1:13" s="190" customFormat="1" ht="12" x14ac:dyDescent="0.2">
      <c r="A101" s="262">
        <v>2.2799999999999998</v>
      </c>
      <c r="B101" s="249" t="str">
        <f>VLOOKUP(A101,'catalogo general'!$A$13:$F$739,2,FALSE)</f>
        <v>Relleno con material de banco (inerte)  puesto en obra compactado con pisón de mano en capas de 20 cms. incluye: abundamiento, incorporación de humedad, material, mano de obra, herramienta y/o equipo y todo lo necesario para su ejecución.</v>
      </c>
      <c r="C101" s="192" t="s">
        <v>627</v>
      </c>
      <c r="D101" s="193"/>
      <c r="E101" s="194"/>
      <c r="F101" s="255" t="str">
        <f>VLOOKUP(A101,'catalogo general'!$A$13:$F$739,3,FALSE)</f>
        <v>M3</v>
      </c>
      <c r="G101" s="195">
        <v>1.3</v>
      </c>
      <c r="H101" s="196">
        <v>1</v>
      </c>
      <c r="I101" s="196">
        <v>1.3</v>
      </c>
      <c r="J101" s="196">
        <v>22</v>
      </c>
      <c r="K101" s="196">
        <f>+G101*H101*I101*J101</f>
        <v>37.180000000000007</v>
      </c>
      <c r="L101" s="197"/>
      <c r="M101" s="198" t="s">
        <v>822</v>
      </c>
    </row>
    <row r="102" spans="1:13" s="190" customFormat="1" ht="12" x14ac:dyDescent="0.2">
      <c r="A102" s="263"/>
      <c r="B102" s="250"/>
      <c r="C102" s="192"/>
      <c r="D102" s="193"/>
      <c r="E102" s="194"/>
      <c r="F102" s="256"/>
      <c r="G102" s="195">
        <v>1.8</v>
      </c>
      <c r="H102" s="196">
        <v>1.2</v>
      </c>
      <c r="I102" s="196">
        <v>1.3</v>
      </c>
      <c r="J102" s="196">
        <v>4</v>
      </c>
      <c r="K102" s="196">
        <f t="shared" ref="K102:K103" si="5">+G102*H102*I102*J102</f>
        <v>11.232000000000001</v>
      </c>
      <c r="L102" s="197"/>
      <c r="M102" s="198" t="s">
        <v>823</v>
      </c>
    </row>
    <row r="103" spans="1:13" s="190" customFormat="1" ht="12" x14ac:dyDescent="0.2">
      <c r="A103" s="263"/>
      <c r="B103" s="250"/>
      <c r="C103" s="192"/>
      <c r="D103" s="193"/>
      <c r="E103" s="194"/>
      <c r="F103" s="256"/>
      <c r="G103" s="195">
        <v>0.95</v>
      </c>
      <c r="H103" s="196">
        <v>1</v>
      </c>
      <c r="I103" s="196">
        <v>1.3</v>
      </c>
      <c r="J103" s="196">
        <v>2</v>
      </c>
      <c r="K103" s="196">
        <f t="shared" si="5"/>
        <v>2.4699999999999998</v>
      </c>
      <c r="L103" s="197"/>
      <c r="M103" s="198" t="s">
        <v>824</v>
      </c>
    </row>
    <row r="104" spans="1:13" s="190" customFormat="1" ht="12" x14ac:dyDescent="0.2">
      <c r="A104" s="263"/>
      <c r="B104" s="250"/>
      <c r="C104" s="192"/>
      <c r="D104" s="193"/>
      <c r="E104" s="194"/>
      <c r="F104" s="256"/>
      <c r="G104" s="195">
        <v>1</v>
      </c>
      <c r="H104" s="196">
        <v>1</v>
      </c>
      <c r="I104" s="196">
        <v>1.3</v>
      </c>
      <c r="J104" s="196">
        <v>2</v>
      </c>
      <c r="K104" s="196">
        <f>+G104*H104*I104*J104</f>
        <v>2.6</v>
      </c>
      <c r="L104" s="197"/>
      <c r="M104" s="198" t="s">
        <v>825</v>
      </c>
    </row>
    <row r="105" spans="1:13" s="190" customFormat="1" ht="12" x14ac:dyDescent="0.2">
      <c r="A105" s="263"/>
      <c r="B105" s="250"/>
      <c r="C105" s="192"/>
      <c r="D105" s="193"/>
      <c r="E105" s="194"/>
      <c r="F105" s="256"/>
      <c r="G105" s="195"/>
      <c r="H105" s="196"/>
      <c r="I105" s="196"/>
      <c r="J105" s="196"/>
      <c r="K105" s="196">
        <f>+L99*0.1*-1</f>
        <v>-4.1139999999999999</v>
      </c>
      <c r="L105" s="197"/>
      <c r="M105" s="198" t="s">
        <v>826</v>
      </c>
    </row>
    <row r="106" spans="1:13" s="190" customFormat="1" ht="12" x14ac:dyDescent="0.2">
      <c r="A106" s="263"/>
      <c r="B106" s="250"/>
      <c r="C106" s="192"/>
      <c r="D106" s="193"/>
      <c r="E106" s="194"/>
      <c r="F106" s="256"/>
      <c r="G106" s="195">
        <v>1.3</v>
      </c>
      <c r="H106" s="196">
        <v>1</v>
      </c>
      <c r="I106" s="196">
        <v>0.25</v>
      </c>
      <c r="J106" s="196">
        <v>-22</v>
      </c>
      <c r="K106" s="196">
        <f>+G106*H106*I106*J106</f>
        <v>-7.15</v>
      </c>
      <c r="L106" s="197"/>
      <c r="M106" s="198" t="s">
        <v>827</v>
      </c>
    </row>
    <row r="107" spans="1:13" s="190" customFormat="1" ht="12" x14ac:dyDescent="0.2">
      <c r="A107" s="263"/>
      <c r="B107" s="250"/>
      <c r="C107" s="192"/>
      <c r="D107" s="193"/>
      <c r="E107" s="194"/>
      <c r="F107" s="256"/>
      <c r="G107" s="195">
        <v>1.8</v>
      </c>
      <c r="H107" s="196">
        <v>1.2</v>
      </c>
      <c r="I107" s="196">
        <v>0.25</v>
      </c>
      <c r="J107" s="196">
        <v>-4</v>
      </c>
      <c r="K107" s="196">
        <f t="shared" ref="K107:K108" si="6">+G107*H107*I107*J107</f>
        <v>-2.16</v>
      </c>
      <c r="L107" s="197"/>
      <c r="M107" s="198" t="s">
        <v>828</v>
      </c>
    </row>
    <row r="108" spans="1:13" s="190" customFormat="1" ht="12" x14ac:dyDescent="0.2">
      <c r="A108" s="263"/>
      <c r="B108" s="250"/>
      <c r="C108" s="192"/>
      <c r="D108" s="193"/>
      <c r="E108" s="194"/>
      <c r="F108" s="256"/>
      <c r="G108" s="195">
        <v>0.95</v>
      </c>
      <c r="H108" s="196">
        <v>1</v>
      </c>
      <c r="I108" s="196">
        <v>0.25</v>
      </c>
      <c r="J108" s="196">
        <v>-2</v>
      </c>
      <c r="K108" s="196">
        <f t="shared" si="6"/>
        <v>-0.47499999999999998</v>
      </c>
      <c r="L108" s="197"/>
      <c r="M108" s="198" t="s">
        <v>829</v>
      </c>
    </row>
    <row r="109" spans="1:13" s="190" customFormat="1" ht="12" x14ac:dyDescent="0.2">
      <c r="A109" s="263"/>
      <c r="B109" s="250"/>
      <c r="C109" s="192"/>
      <c r="D109" s="193"/>
      <c r="E109" s="194"/>
      <c r="F109" s="256"/>
      <c r="G109" s="195">
        <v>1</v>
      </c>
      <c r="H109" s="196">
        <v>1</v>
      </c>
      <c r="I109" s="196">
        <v>0.25</v>
      </c>
      <c r="J109" s="196">
        <v>-2</v>
      </c>
      <c r="K109" s="196">
        <f>+G109*H109*I109*J109</f>
        <v>-0.5</v>
      </c>
      <c r="L109" s="197"/>
      <c r="M109" s="198" t="s">
        <v>830</v>
      </c>
    </row>
    <row r="110" spans="1:13" s="190" customFormat="1" ht="12" x14ac:dyDescent="0.2">
      <c r="A110" s="263"/>
      <c r="B110" s="250"/>
      <c r="C110" s="192"/>
      <c r="D110" s="193"/>
      <c r="E110" s="194"/>
      <c r="F110" s="256"/>
      <c r="G110" s="195">
        <v>0.25</v>
      </c>
      <c r="H110" s="196">
        <v>0.45</v>
      </c>
      <c r="I110" s="196">
        <v>1.05</v>
      </c>
      <c r="J110" s="196">
        <f>+L155*-1</f>
        <v>-24</v>
      </c>
      <c r="K110" s="196">
        <f>+G110*H110*I110*J110</f>
        <v>-2.835</v>
      </c>
      <c r="L110" s="197"/>
      <c r="M110" s="198" t="s">
        <v>831</v>
      </c>
    </row>
    <row r="111" spans="1:13" s="190" customFormat="1" ht="12" x14ac:dyDescent="0.2">
      <c r="A111" s="263"/>
      <c r="B111" s="250"/>
      <c r="C111" s="192"/>
      <c r="D111" s="193"/>
      <c r="E111" s="194"/>
      <c r="F111" s="256"/>
      <c r="G111" s="195">
        <v>0.4</v>
      </c>
      <c r="H111" s="196">
        <v>0.35</v>
      </c>
      <c r="I111" s="196">
        <v>1.05</v>
      </c>
      <c r="J111" s="196">
        <f>+-1*L164</f>
        <v>-4</v>
      </c>
      <c r="K111" s="196">
        <f>+G111*H111*I111*J111</f>
        <v>-0.58799999999999997</v>
      </c>
      <c r="L111" s="197"/>
      <c r="M111" s="198" t="s">
        <v>833</v>
      </c>
    </row>
    <row r="112" spans="1:13" s="190" customFormat="1" ht="12" x14ac:dyDescent="0.2">
      <c r="A112" s="263"/>
      <c r="B112" s="250"/>
      <c r="C112" s="192"/>
      <c r="D112" s="193"/>
      <c r="E112" s="194"/>
      <c r="F112" s="256"/>
      <c r="G112" s="195">
        <v>0.72</v>
      </c>
      <c r="H112" s="196">
        <v>0.25</v>
      </c>
      <c r="I112" s="196">
        <v>1.05</v>
      </c>
      <c r="J112" s="196">
        <f>-L173</f>
        <v>-2</v>
      </c>
      <c r="K112" s="196">
        <f>+G112*H112*I112*J112</f>
        <v>-0.378</v>
      </c>
      <c r="L112" s="197"/>
      <c r="M112" s="198" t="s">
        <v>834</v>
      </c>
    </row>
    <row r="113" spans="1:13" s="190" customFormat="1" ht="12" x14ac:dyDescent="0.2">
      <c r="A113" s="267"/>
      <c r="B113" s="251"/>
      <c r="C113" s="192"/>
      <c r="D113" s="193"/>
      <c r="E113" s="194"/>
      <c r="F113" s="257"/>
      <c r="G113" s="195"/>
      <c r="H113" s="196"/>
      <c r="I113" s="196"/>
      <c r="J113" s="196"/>
      <c r="K113" s="196"/>
      <c r="L113" s="197">
        <f>+SUM(K101:K113)</f>
        <v>35.282000000000004</v>
      </c>
      <c r="M113" s="199" t="s">
        <v>788</v>
      </c>
    </row>
    <row r="114" spans="1:13" s="190" customFormat="1" ht="12" x14ac:dyDescent="0.2">
      <c r="A114" s="226"/>
      <c r="B114" s="205"/>
      <c r="C114" s="192"/>
      <c r="D114" s="193"/>
      <c r="E114" s="194"/>
      <c r="F114" s="204"/>
      <c r="G114" s="195"/>
      <c r="H114" s="196"/>
      <c r="I114" s="196"/>
      <c r="J114" s="196"/>
      <c r="K114" s="196"/>
      <c r="L114" s="197"/>
      <c r="M114" s="198"/>
    </row>
    <row r="115" spans="1:13" s="190" customFormat="1" ht="12" x14ac:dyDescent="0.2">
      <c r="A115" s="273">
        <v>2.31</v>
      </c>
      <c r="B115" s="249" t="str">
        <f>VLOOKUP(A115,'catalogo general'!$A$13:$F$739,2,FALSE)</f>
        <v>Relizacion de zapata ZA-01 de 1.00x1.30x0.25 mts armada con varilla #4 @ 20 cm ambos sentidos con concreto f'c=250 kg/cm2, incluye: desperdicios, cortes, amarres, cimbra, material, mano de obra, herramienta y equipo.</v>
      </c>
      <c r="C115" s="192" t="s">
        <v>627</v>
      </c>
      <c r="D115" s="193"/>
      <c r="E115" s="194"/>
      <c r="F115" s="275" t="str">
        <f>VLOOKUP(A115,'catalogo general'!$A$13:$F$739,3,FALSE)</f>
        <v>PZA</v>
      </c>
      <c r="G115" s="195"/>
      <c r="H115" s="196"/>
      <c r="I115" s="196"/>
      <c r="J115" s="196">
        <v>10</v>
      </c>
      <c r="K115" s="196">
        <f>+J115</f>
        <v>10</v>
      </c>
      <c r="L115" s="197"/>
      <c r="M115" s="198" t="s">
        <v>800</v>
      </c>
    </row>
    <row r="116" spans="1:13" s="190" customFormat="1" ht="12" x14ac:dyDescent="0.2">
      <c r="A116" s="274"/>
      <c r="B116" s="250"/>
      <c r="C116" s="192"/>
      <c r="D116" s="193"/>
      <c r="E116" s="194"/>
      <c r="F116" s="276"/>
      <c r="G116" s="195"/>
      <c r="H116" s="196"/>
      <c r="I116" s="196"/>
      <c r="J116" s="196">
        <v>12</v>
      </c>
      <c r="K116" s="196">
        <f>+J116</f>
        <v>12</v>
      </c>
      <c r="L116" s="197"/>
      <c r="M116" s="198" t="s">
        <v>792</v>
      </c>
    </row>
    <row r="117" spans="1:13" s="190" customFormat="1" ht="12" x14ac:dyDescent="0.2">
      <c r="A117" s="274"/>
      <c r="B117" s="250"/>
      <c r="C117" s="192"/>
      <c r="D117" s="193"/>
      <c r="E117" s="194"/>
      <c r="F117" s="276"/>
      <c r="G117" s="195"/>
      <c r="H117" s="196"/>
      <c r="I117" s="196"/>
      <c r="J117" s="196"/>
      <c r="K117" s="196"/>
      <c r="L117" s="197"/>
      <c r="M117" s="198"/>
    </row>
    <row r="118" spans="1:13" s="190" customFormat="1" ht="12" x14ac:dyDescent="0.2">
      <c r="A118" s="274"/>
      <c r="B118" s="250"/>
      <c r="C118" s="192"/>
      <c r="D118" s="193"/>
      <c r="E118" s="194"/>
      <c r="F118" s="276"/>
      <c r="G118" s="195"/>
      <c r="H118" s="196"/>
      <c r="I118" s="196"/>
      <c r="J118" s="196"/>
      <c r="K118" s="196"/>
      <c r="L118" s="197"/>
      <c r="M118" s="198"/>
    </row>
    <row r="119" spans="1:13" s="190" customFormat="1" ht="12" x14ac:dyDescent="0.2">
      <c r="A119" s="274"/>
      <c r="B119" s="250"/>
      <c r="C119" s="192"/>
      <c r="D119" s="193"/>
      <c r="E119" s="194"/>
      <c r="F119" s="276"/>
      <c r="G119" s="195"/>
      <c r="H119" s="196"/>
      <c r="I119" s="196"/>
      <c r="J119" s="196"/>
      <c r="K119" s="196"/>
      <c r="L119" s="197"/>
      <c r="M119" s="198"/>
    </row>
    <row r="120" spans="1:13" s="190" customFormat="1" ht="12" x14ac:dyDescent="0.2">
      <c r="A120" s="274"/>
      <c r="B120" s="250"/>
      <c r="C120" s="192"/>
      <c r="D120" s="193"/>
      <c r="E120" s="194"/>
      <c r="F120" s="276"/>
      <c r="G120" s="195"/>
      <c r="H120" s="196"/>
      <c r="I120" s="196"/>
      <c r="J120" s="196"/>
      <c r="K120" s="196"/>
      <c r="L120" s="197"/>
      <c r="M120" s="198"/>
    </row>
    <row r="121" spans="1:13" s="190" customFormat="1" ht="12" x14ac:dyDescent="0.2">
      <c r="A121" s="274"/>
      <c r="B121" s="250"/>
      <c r="C121" s="192"/>
      <c r="D121" s="193"/>
      <c r="E121" s="194"/>
      <c r="F121" s="276"/>
      <c r="G121" s="195"/>
      <c r="H121" s="196"/>
      <c r="I121" s="196"/>
      <c r="J121" s="196"/>
      <c r="K121" s="196"/>
      <c r="L121" s="197"/>
      <c r="M121" s="198"/>
    </row>
    <row r="122" spans="1:13" s="190" customFormat="1" ht="12" x14ac:dyDescent="0.2">
      <c r="A122" s="274"/>
      <c r="B122" s="250"/>
      <c r="C122" s="192"/>
      <c r="D122" s="193"/>
      <c r="E122" s="194"/>
      <c r="F122" s="276"/>
      <c r="G122" s="195"/>
      <c r="H122" s="196"/>
      <c r="I122" s="196"/>
      <c r="J122" s="196"/>
      <c r="K122" s="196"/>
      <c r="L122" s="197">
        <f>+SUM(K115:K122)</f>
        <v>22</v>
      </c>
      <c r="M122" s="199" t="s">
        <v>788</v>
      </c>
    </row>
    <row r="123" spans="1:13" s="190" customFormat="1" ht="12" x14ac:dyDescent="0.2">
      <c r="A123" s="227"/>
      <c r="B123" s="202"/>
      <c r="C123" s="192"/>
      <c r="D123" s="193"/>
      <c r="E123" s="194"/>
      <c r="F123" s="193"/>
      <c r="G123" s="195"/>
      <c r="H123" s="196"/>
      <c r="I123" s="196"/>
      <c r="J123" s="196"/>
      <c r="K123" s="196"/>
      <c r="L123" s="197"/>
      <c r="M123" s="198"/>
    </row>
    <row r="124" spans="1:13" s="190" customFormat="1" ht="12" x14ac:dyDescent="0.2">
      <c r="A124" s="273">
        <v>2.3199999999999998</v>
      </c>
      <c r="B124" s="249" t="str">
        <f>VLOOKUP(A124,'catalogo general'!$A$13:$F$739,2,FALSE)</f>
        <v>Realizacion de zapata ZA-02 de 1.80x1.20x0.25 mts armada con varilla #4 @ 20 cm con en ambos sentidos concreto f'c=250 kg/cm2, incluye: desperdicios, cortes, amarres, cimbra, material, mano de obra, herramienta y equipo</v>
      </c>
      <c r="C124" s="192" t="s">
        <v>627</v>
      </c>
      <c r="D124" s="193"/>
      <c r="E124" s="194"/>
      <c r="F124" s="275" t="str">
        <f>VLOOKUP(A124,'catalogo general'!$A$13:$F$739,3,FALSE)</f>
        <v>PZA</v>
      </c>
      <c r="G124" s="195"/>
      <c r="H124" s="196"/>
      <c r="I124" s="196"/>
      <c r="J124" s="196">
        <v>2</v>
      </c>
      <c r="K124" s="196">
        <f>+J124</f>
        <v>2</v>
      </c>
      <c r="L124" s="197"/>
      <c r="M124" s="198" t="s">
        <v>800</v>
      </c>
    </row>
    <row r="125" spans="1:13" s="190" customFormat="1" ht="12" x14ac:dyDescent="0.2">
      <c r="A125" s="274"/>
      <c r="B125" s="250"/>
      <c r="C125" s="192"/>
      <c r="D125" s="193"/>
      <c r="E125" s="194"/>
      <c r="F125" s="276"/>
      <c r="G125" s="195"/>
      <c r="H125" s="196"/>
      <c r="I125" s="196"/>
      <c r="J125" s="196">
        <v>2</v>
      </c>
      <c r="K125" s="196">
        <f>+J125</f>
        <v>2</v>
      </c>
      <c r="L125" s="197"/>
      <c r="M125" s="198" t="s">
        <v>792</v>
      </c>
    </row>
    <row r="126" spans="1:13" s="190" customFormat="1" ht="12" x14ac:dyDescent="0.2">
      <c r="A126" s="274"/>
      <c r="B126" s="250"/>
      <c r="C126" s="192"/>
      <c r="D126" s="193"/>
      <c r="E126" s="194"/>
      <c r="F126" s="276"/>
      <c r="G126" s="195"/>
      <c r="H126" s="196"/>
      <c r="I126" s="196"/>
      <c r="J126" s="196"/>
      <c r="K126" s="196"/>
      <c r="L126" s="197"/>
      <c r="M126" s="198"/>
    </row>
    <row r="127" spans="1:13" s="190" customFormat="1" ht="12" x14ac:dyDescent="0.2">
      <c r="A127" s="274"/>
      <c r="B127" s="250"/>
      <c r="C127" s="192"/>
      <c r="D127" s="193"/>
      <c r="E127" s="194"/>
      <c r="F127" s="276"/>
      <c r="G127" s="195"/>
      <c r="H127" s="196"/>
      <c r="I127" s="196"/>
      <c r="J127" s="196"/>
      <c r="K127" s="196"/>
      <c r="L127" s="197"/>
      <c r="M127" s="198"/>
    </row>
    <row r="128" spans="1:13" s="190" customFormat="1" ht="12" x14ac:dyDescent="0.2">
      <c r="A128" s="274"/>
      <c r="B128" s="250"/>
      <c r="C128" s="192"/>
      <c r="D128" s="193"/>
      <c r="E128" s="194"/>
      <c r="F128" s="276"/>
      <c r="G128" s="195"/>
      <c r="H128" s="196"/>
      <c r="I128" s="196"/>
      <c r="J128" s="196"/>
      <c r="K128" s="196"/>
      <c r="L128" s="197"/>
      <c r="M128" s="198"/>
    </row>
    <row r="129" spans="1:13" s="190" customFormat="1" ht="12" x14ac:dyDescent="0.2">
      <c r="A129" s="274"/>
      <c r="B129" s="250"/>
      <c r="C129" s="192"/>
      <c r="D129" s="193"/>
      <c r="E129" s="194"/>
      <c r="F129" s="276"/>
      <c r="G129" s="195"/>
      <c r="H129" s="196"/>
      <c r="I129" s="196"/>
      <c r="J129" s="196"/>
      <c r="K129" s="196"/>
      <c r="L129" s="197"/>
      <c r="M129" s="198"/>
    </row>
    <row r="130" spans="1:13" s="190" customFormat="1" ht="12" x14ac:dyDescent="0.2">
      <c r="A130" s="274"/>
      <c r="B130" s="250"/>
      <c r="C130" s="192"/>
      <c r="D130" s="193"/>
      <c r="E130" s="194"/>
      <c r="F130" s="276"/>
      <c r="G130" s="195"/>
      <c r="H130" s="196"/>
      <c r="I130" s="196"/>
      <c r="J130" s="196"/>
      <c r="K130" s="196"/>
      <c r="L130" s="197">
        <f>+SUM(K124:K130)</f>
        <v>4</v>
      </c>
      <c r="M130" s="199" t="s">
        <v>788</v>
      </c>
    </row>
    <row r="131" spans="1:13" s="190" customFormat="1" ht="12" x14ac:dyDescent="0.2">
      <c r="A131" s="227"/>
      <c r="B131" s="202"/>
      <c r="C131" s="192"/>
      <c r="D131" s="193"/>
      <c r="E131" s="194"/>
      <c r="F131" s="193"/>
      <c r="G131" s="195"/>
      <c r="H131" s="196"/>
      <c r="I131" s="196"/>
      <c r="J131" s="196"/>
      <c r="K131" s="196"/>
      <c r="L131" s="197"/>
      <c r="M131" s="198"/>
    </row>
    <row r="132" spans="1:13" s="190" customFormat="1" ht="12" x14ac:dyDescent="0.2">
      <c r="A132" s="273">
        <v>2.33</v>
      </c>
      <c r="B132" s="249" t="str">
        <f>VLOOKUP(A132,'catalogo general'!$A$13:$F$739,2,FALSE)</f>
        <v>Realizacion de zapata ZA-03 de 1.00x0.95x0.25 mts armada con varilla #4 @ 20 cm en ambos sentidos con concreto f'c=250 kg/cm2, incluye: desperdicios, cortes, amarres, cimbra, material, mano de obra, herramienta y equipo</v>
      </c>
      <c r="C132" s="192" t="s">
        <v>627</v>
      </c>
      <c r="D132" s="193"/>
      <c r="E132" s="194"/>
      <c r="F132" s="255" t="str">
        <f>VLOOKUP(A132,'catalogo general'!$A$13:$F$739,3,FALSE)</f>
        <v>PZA</v>
      </c>
      <c r="G132" s="195"/>
      <c r="H132" s="196"/>
      <c r="I132" s="196"/>
      <c r="J132" s="196">
        <v>1</v>
      </c>
      <c r="K132" s="196">
        <f>+J132</f>
        <v>1</v>
      </c>
      <c r="L132" s="197"/>
      <c r="M132" s="198" t="s">
        <v>800</v>
      </c>
    </row>
    <row r="133" spans="1:13" s="190" customFormat="1" ht="12.75" customHeight="1" x14ac:dyDescent="0.2">
      <c r="A133" s="274"/>
      <c r="B133" s="250"/>
      <c r="C133" s="192"/>
      <c r="D133" s="193"/>
      <c r="E133" s="194"/>
      <c r="F133" s="256"/>
      <c r="G133" s="195"/>
      <c r="H133" s="196"/>
      <c r="I133" s="196"/>
      <c r="J133" s="196">
        <v>1</v>
      </c>
      <c r="K133" s="196">
        <f>+J133</f>
        <v>1</v>
      </c>
      <c r="L133" s="197"/>
      <c r="M133" s="198" t="s">
        <v>792</v>
      </c>
    </row>
    <row r="134" spans="1:13" s="190" customFormat="1" ht="12.75" customHeight="1" x14ac:dyDescent="0.2">
      <c r="A134" s="274"/>
      <c r="B134" s="250"/>
      <c r="C134" s="192"/>
      <c r="D134" s="193"/>
      <c r="E134" s="194"/>
      <c r="F134" s="256"/>
      <c r="G134" s="195"/>
      <c r="H134" s="196"/>
      <c r="I134" s="196"/>
      <c r="J134" s="196"/>
      <c r="K134" s="196"/>
      <c r="L134" s="197"/>
      <c r="M134" s="198"/>
    </row>
    <row r="135" spans="1:13" s="190" customFormat="1" ht="12.75" customHeight="1" x14ac:dyDescent="0.2">
      <c r="A135" s="274"/>
      <c r="B135" s="250"/>
      <c r="C135" s="192"/>
      <c r="D135" s="193"/>
      <c r="E135" s="194"/>
      <c r="F135" s="256"/>
      <c r="G135" s="195"/>
      <c r="H135" s="196"/>
      <c r="I135" s="196"/>
      <c r="J135" s="196"/>
      <c r="K135" s="196"/>
      <c r="L135" s="197"/>
      <c r="M135" s="198"/>
    </row>
    <row r="136" spans="1:13" s="190" customFormat="1" ht="12.75" customHeight="1" x14ac:dyDescent="0.2">
      <c r="A136" s="274"/>
      <c r="B136" s="250"/>
      <c r="C136" s="192"/>
      <c r="D136" s="193"/>
      <c r="E136" s="194"/>
      <c r="F136" s="256"/>
      <c r="G136" s="195"/>
      <c r="H136" s="196"/>
      <c r="I136" s="196"/>
      <c r="J136" s="196"/>
      <c r="K136" s="196"/>
      <c r="L136" s="197"/>
      <c r="M136" s="198"/>
    </row>
    <row r="137" spans="1:13" s="190" customFormat="1" ht="12.75" customHeight="1" x14ac:dyDescent="0.2">
      <c r="A137" s="274"/>
      <c r="B137" s="250"/>
      <c r="C137" s="192"/>
      <c r="D137" s="193"/>
      <c r="E137" s="194"/>
      <c r="F137" s="256"/>
      <c r="G137" s="195"/>
      <c r="H137" s="196"/>
      <c r="I137" s="196"/>
      <c r="J137" s="196"/>
      <c r="K137" s="196"/>
      <c r="L137" s="197"/>
      <c r="M137" s="198"/>
    </row>
    <row r="138" spans="1:13" s="190" customFormat="1" ht="12.75" customHeight="1" x14ac:dyDescent="0.2">
      <c r="A138" s="298"/>
      <c r="B138" s="251"/>
      <c r="C138" s="192"/>
      <c r="D138" s="193"/>
      <c r="E138" s="194"/>
      <c r="F138" s="257"/>
      <c r="G138" s="195"/>
      <c r="H138" s="196"/>
      <c r="I138" s="196"/>
      <c r="J138" s="196"/>
      <c r="K138" s="196"/>
      <c r="L138" s="197">
        <f>+SUM(K132:K138)</f>
        <v>2</v>
      </c>
      <c r="M138" s="199" t="s">
        <v>788</v>
      </c>
    </row>
    <row r="139" spans="1:13" s="190" customFormat="1" ht="12" x14ac:dyDescent="0.2">
      <c r="A139" s="227"/>
      <c r="B139" s="202"/>
      <c r="C139" s="192"/>
      <c r="D139" s="193"/>
      <c r="E139" s="194"/>
      <c r="F139" s="193"/>
      <c r="G139" s="195"/>
      <c r="H139" s="196"/>
      <c r="I139" s="196"/>
      <c r="J139" s="196"/>
      <c r="K139" s="196"/>
      <c r="L139" s="197"/>
      <c r="M139" s="198"/>
    </row>
    <row r="140" spans="1:13" s="190" customFormat="1" ht="12" x14ac:dyDescent="0.2">
      <c r="A140" s="273">
        <v>2.34</v>
      </c>
      <c r="B140" s="249" t="str">
        <f>VLOOKUP(A140,'catalogo general'!$A$13:$F$739,2,FALSE)</f>
        <v>Realizacion de zapata ZA-04 de 1.00x1.00x0.25 mts armada con varilla #4 @ 20 cm en ambos sentidos con concreto f'c=250 kg/cm2, incluye: desperdicios, cortes, amarres, cimbra, material, mano de obra, herramienta y equipo</v>
      </c>
      <c r="C140" s="192" t="s">
        <v>627</v>
      </c>
      <c r="D140" s="193"/>
      <c r="E140" s="194"/>
      <c r="F140" s="299" t="str">
        <f>VLOOKUP(A140,'catalogo general'!$A$13:$F$739,3,FALSE)</f>
        <v>PZA</v>
      </c>
      <c r="G140" s="195"/>
      <c r="H140" s="196"/>
      <c r="I140" s="196"/>
      <c r="J140" s="196">
        <v>1</v>
      </c>
      <c r="K140" s="196">
        <f>+J140</f>
        <v>1</v>
      </c>
      <c r="L140" s="197"/>
      <c r="M140" s="198" t="s">
        <v>800</v>
      </c>
    </row>
    <row r="141" spans="1:13" s="190" customFormat="1" ht="12.75" customHeight="1" x14ac:dyDescent="0.2">
      <c r="A141" s="274"/>
      <c r="B141" s="250"/>
      <c r="C141" s="192"/>
      <c r="D141" s="193"/>
      <c r="E141" s="194"/>
      <c r="F141" s="300"/>
      <c r="G141" s="195"/>
      <c r="H141" s="196"/>
      <c r="I141" s="196"/>
      <c r="J141" s="196">
        <v>1</v>
      </c>
      <c r="K141" s="196">
        <f>+J141</f>
        <v>1</v>
      </c>
      <c r="L141" s="197"/>
      <c r="M141" s="198" t="s">
        <v>792</v>
      </c>
    </row>
    <row r="142" spans="1:13" s="190" customFormat="1" ht="12.75" customHeight="1" x14ac:dyDescent="0.2">
      <c r="A142" s="274"/>
      <c r="B142" s="250"/>
      <c r="C142" s="192"/>
      <c r="D142" s="193"/>
      <c r="E142" s="194"/>
      <c r="F142" s="300"/>
      <c r="G142" s="195"/>
      <c r="H142" s="196"/>
      <c r="I142" s="196"/>
      <c r="J142" s="196"/>
      <c r="K142" s="196"/>
      <c r="L142" s="197"/>
      <c r="M142" s="198"/>
    </row>
    <row r="143" spans="1:13" s="190" customFormat="1" ht="12.75" customHeight="1" x14ac:dyDescent="0.2">
      <c r="A143" s="274"/>
      <c r="B143" s="250"/>
      <c r="C143" s="192"/>
      <c r="D143" s="193"/>
      <c r="E143" s="194"/>
      <c r="F143" s="300"/>
      <c r="G143" s="195"/>
      <c r="H143" s="196"/>
      <c r="I143" s="196"/>
      <c r="J143" s="196"/>
      <c r="K143" s="196"/>
      <c r="L143" s="197"/>
      <c r="M143" s="198"/>
    </row>
    <row r="144" spans="1:13" s="190" customFormat="1" ht="12.75" customHeight="1" x14ac:dyDescent="0.2">
      <c r="A144" s="274"/>
      <c r="B144" s="250"/>
      <c r="C144" s="192"/>
      <c r="D144" s="193"/>
      <c r="E144" s="194"/>
      <c r="F144" s="300"/>
      <c r="G144" s="195"/>
      <c r="H144" s="196"/>
      <c r="I144" s="196"/>
      <c r="J144" s="196"/>
      <c r="K144" s="196"/>
      <c r="L144" s="197"/>
      <c r="M144" s="198"/>
    </row>
    <row r="145" spans="1:13" s="190" customFormat="1" ht="12.75" customHeight="1" x14ac:dyDescent="0.2">
      <c r="A145" s="274"/>
      <c r="B145" s="250"/>
      <c r="C145" s="192"/>
      <c r="D145" s="193"/>
      <c r="E145" s="194"/>
      <c r="F145" s="300"/>
      <c r="G145" s="195"/>
      <c r="H145" s="196"/>
      <c r="I145" s="196"/>
      <c r="J145" s="196"/>
      <c r="K145" s="196"/>
      <c r="L145" s="197"/>
      <c r="M145" s="198"/>
    </row>
    <row r="146" spans="1:13" s="190" customFormat="1" ht="12.75" customHeight="1" x14ac:dyDescent="0.2">
      <c r="A146" s="298"/>
      <c r="B146" s="250"/>
      <c r="C146" s="192"/>
      <c r="D146" s="193"/>
      <c r="E146" s="194"/>
      <c r="F146" s="301"/>
      <c r="G146" s="195"/>
      <c r="H146" s="196"/>
      <c r="I146" s="196"/>
      <c r="J146" s="196"/>
      <c r="K146" s="196"/>
      <c r="L146" s="197">
        <f>+SUM(K140:K146)</f>
        <v>2</v>
      </c>
      <c r="M146" s="199" t="s">
        <v>788</v>
      </c>
    </row>
    <row r="147" spans="1:13" s="190" customFormat="1" ht="12" x14ac:dyDescent="0.2">
      <c r="A147" s="227"/>
      <c r="B147" s="202"/>
      <c r="C147" s="192"/>
      <c r="D147" s="193"/>
      <c r="E147" s="194"/>
      <c r="F147" s="193"/>
      <c r="G147" s="195"/>
      <c r="H147" s="196"/>
      <c r="I147" s="196"/>
      <c r="J147" s="196"/>
      <c r="K147" s="196"/>
      <c r="L147" s="197"/>
      <c r="M147" s="198"/>
    </row>
    <row r="148" spans="1:13" s="190" customFormat="1" ht="12" x14ac:dyDescent="0.2">
      <c r="A148" s="273">
        <v>2.35</v>
      </c>
      <c r="B148" s="249" t="str">
        <f>VLOOKUP(A148,'catalogo general'!$A$13:$F$739,2,FALSE)</f>
        <v>Realizacion de dado de concreto D-01 de 0.25x0.45x1.30 mts de alto ahogado en zapata 0.25 mts, armado con 6 varillas de #5 y estribos del #3 @ 10 cms con concreto f'c=250 kg/cm2, incluye: desperdicios, cortes, amarres, cimbra, material, mano de obra, herramienta y equipo</v>
      </c>
      <c r="C148" s="192" t="s">
        <v>627</v>
      </c>
      <c r="D148" s="193"/>
      <c r="E148" s="194"/>
      <c r="F148" s="275" t="str">
        <f>VLOOKUP(A148,'catalogo general'!$A$13:$F$739,3,FALSE)</f>
        <v>PZA</v>
      </c>
      <c r="G148" s="195"/>
      <c r="H148" s="196"/>
      <c r="I148" s="196"/>
      <c r="J148" s="196">
        <v>11</v>
      </c>
      <c r="K148" s="196">
        <f>+J148</f>
        <v>11</v>
      </c>
      <c r="L148" s="197"/>
      <c r="M148" s="198" t="s">
        <v>800</v>
      </c>
    </row>
    <row r="149" spans="1:13" s="190" customFormat="1" ht="12" x14ac:dyDescent="0.2">
      <c r="A149" s="274"/>
      <c r="B149" s="250"/>
      <c r="C149" s="192"/>
      <c r="D149" s="193"/>
      <c r="E149" s="194"/>
      <c r="F149" s="276"/>
      <c r="G149" s="195"/>
      <c r="H149" s="196"/>
      <c r="I149" s="196"/>
      <c r="J149" s="196">
        <v>13</v>
      </c>
      <c r="K149" s="196">
        <f>+J149</f>
        <v>13</v>
      </c>
      <c r="L149" s="197"/>
      <c r="M149" s="198" t="s">
        <v>792</v>
      </c>
    </row>
    <row r="150" spans="1:13" s="190" customFormat="1" ht="12" x14ac:dyDescent="0.2">
      <c r="A150" s="274"/>
      <c r="B150" s="250"/>
      <c r="C150" s="192"/>
      <c r="D150" s="193"/>
      <c r="E150" s="194"/>
      <c r="F150" s="276"/>
      <c r="G150" s="195"/>
      <c r="H150" s="196"/>
      <c r="I150" s="196"/>
      <c r="J150" s="196"/>
      <c r="K150" s="196"/>
      <c r="L150" s="197"/>
      <c r="M150" s="198"/>
    </row>
    <row r="151" spans="1:13" s="190" customFormat="1" ht="12" x14ac:dyDescent="0.2">
      <c r="A151" s="274"/>
      <c r="B151" s="250"/>
      <c r="C151" s="192"/>
      <c r="D151" s="193"/>
      <c r="E151" s="194"/>
      <c r="F151" s="276"/>
      <c r="G151" s="195"/>
      <c r="H151" s="196"/>
      <c r="I151" s="196"/>
      <c r="J151" s="196"/>
      <c r="K151" s="196"/>
      <c r="L151" s="197"/>
      <c r="M151" s="198"/>
    </row>
    <row r="152" spans="1:13" s="190" customFormat="1" ht="12" x14ac:dyDescent="0.2">
      <c r="A152" s="274"/>
      <c r="B152" s="250"/>
      <c r="C152" s="192"/>
      <c r="D152" s="193"/>
      <c r="E152" s="194"/>
      <c r="F152" s="276"/>
      <c r="G152" s="195"/>
      <c r="H152" s="196"/>
      <c r="I152" s="196"/>
      <c r="J152" s="196"/>
      <c r="K152" s="196"/>
      <c r="L152" s="197"/>
      <c r="M152" s="198"/>
    </row>
    <row r="153" spans="1:13" s="190" customFormat="1" ht="12" x14ac:dyDescent="0.2">
      <c r="A153" s="274"/>
      <c r="B153" s="250"/>
      <c r="C153" s="192"/>
      <c r="D153" s="193"/>
      <c r="E153" s="194"/>
      <c r="F153" s="276"/>
      <c r="G153" s="195"/>
      <c r="H153" s="196"/>
      <c r="I153" s="196"/>
      <c r="J153" s="196"/>
      <c r="K153" s="196"/>
      <c r="L153" s="197"/>
      <c r="M153" s="198"/>
    </row>
    <row r="154" spans="1:13" s="190" customFormat="1" ht="12" x14ac:dyDescent="0.2">
      <c r="A154" s="274"/>
      <c r="B154" s="250"/>
      <c r="C154" s="192"/>
      <c r="D154" s="193"/>
      <c r="E154" s="194"/>
      <c r="F154" s="276"/>
      <c r="G154" s="195"/>
      <c r="H154" s="196"/>
      <c r="I154" s="196"/>
      <c r="J154" s="196"/>
      <c r="K154" s="196"/>
      <c r="L154" s="197"/>
      <c r="M154" s="198"/>
    </row>
    <row r="155" spans="1:13" s="190" customFormat="1" ht="12" x14ac:dyDescent="0.2">
      <c r="A155" s="274"/>
      <c r="B155" s="250"/>
      <c r="C155" s="192"/>
      <c r="D155" s="193"/>
      <c r="E155" s="194"/>
      <c r="F155" s="276"/>
      <c r="G155" s="195"/>
      <c r="H155" s="196"/>
      <c r="I155" s="196"/>
      <c r="J155" s="196"/>
      <c r="K155" s="196"/>
      <c r="L155" s="197">
        <f>+SUM(K148:K155)</f>
        <v>24</v>
      </c>
      <c r="M155" s="199" t="s">
        <v>788</v>
      </c>
    </row>
    <row r="156" spans="1:13" s="190" customFormat="1" ht="12" x14ac:dyDescent="0.2">
      <c r="A156" s="227"/>
      <c r="B156" s="202"/>
      <c r="C156" s="192"/>
      <c r="D156" s="193"/>
      <c r="E156" s="194"/>
      <c r="F156" s="193"/>
      <c r="G156" s="195"/>
      <c r="H156" s="196"/>
      <c r="I156" s="196"/>
      <c r="J156" s="196"/>
      <c r="K156" s="196"/>
      <c r="L156" s="197"/>
      <c r="M156" s="198"/>
    </row>
    <row r="157" spans="1:13" s="190" customFormat="1" ht="12" x14ac:dyDescent="0.2">
      <c r="A157" s="273">
        <v>2.36</v>
      </c>
      <c r="B157" s="249" t="str">
        <f>VLOOKUP(A157,'catalogo general'!$A$13:$F$739,2,FALSE)</f>
        <v>Realizacion de dado de concreto D-02 de 0.40x0.35x1.30 mts de alto ahogado en zapata 0.25 mts, armado con 8 varillas de #6 y estribos del #3 @ 15 cms con concreto f'c=250 kg/cm2, incluye: desperdicios, cortes, amarres, cimbra, material, mano de obra, herramienta y equipo</v>
      </c>
      <c r="C157" s="192" t="s">
        <v>627</v>
      </c>
      <c r="D157" s="193"/>
      <c r="E157" s="194"/>
      <c r="F157" s="255" t="str">
        <f>VLOOKUP(A157,'catalogo general'!$A$13:$F$739,3,FALSE)</f>
        <v>PZA</v>
      </c>
      <c r="G157" s="195"/>
      <c r="H157" s="196"/>
      <c r="I157" s="196"/>
      <c r="J157" s="196">
        <v>2</v>
      </c>
      <c r="K157" s="196">
        <f>+J157</f>
        <v>2</v>
      </c>
      <c r="L157" s="197"/>
      <c r="M157" s="198" t="s">
        <v>800</v>
      </c>
    </row>
    <row r="158" spans="1:13" s="190" customFormat="1" ht="12" x14ac:dyDescent="0.2">
      <c r="A158" s="274"/>
      <c r="B158" s="250"/>
      <c r="C158" s="192"/>
      <c r="D158" s="193"/>
      <c r="E158" s="194"/>
      <c r="F158" s="256"/>
      <c r="G158" s="195"/>
      <c r="H158" s="196"/>
      <c r="I158" s="196"/>
      <c r="J158" s="196">
        <v>2</v>
      </c>
      <c r="K158" s="196">
        <f>+J158</f>
        <v>2</v>
      </c>
      <c r="L158" s="197"/>
      <c r="M158" s="198" t="s">
        <v>792</v>
      </c>
    </row>
    <row r="159" spans="1:13" s="190" customFormat="1" ht="12" x14ac:dyDescent="0.2">
      <c r="A159" s="274"/>
      <c r="B159" s="250"/>
      <c r="C159" s="192"/>
      <c r="D159" s="193"/>
      <c r="E159" s="194"/>
      <c r="F159" s="256"/>
      <c r="G159" s="195"/>
      <c r="H159" s="196"/>
      <c r="I159" s="196"/>
      <c r="J159" s="196"/>
      <c r="K159" s="196"/>
      <c r="L159" s="197"/>
      <c r="M159" s="198"/>
    </row>
    <row r="160" spans="1:13" s="190" customFormat="1" ht="12" x14ac:dyDescent="0.2">
      <c r="A160" s="274"/>
      <c r="B160" s="250"/>
      <c r="C160" s="192"/>
      <c r="D160" s="193"/>
      <c r="E160" s="194"/>
      <c r="F160" s="256"/>
      <c r="G160" s="195"/>
      <c r="H160" s="196"/>
      <c r="I160" s="196"/>
      <c r="J160" s="196"/>
      <c r="K160" s="196"/>
      <c r="L160" s="197"/>
      <c r="M160" s="198"/>
    </row>
    <row r="161" spans="1:13" s="190" customFormat="1" ht="12" x14ac:dyDescent="0.2">
      <c r="A161" s="274"/>
      <c r="B161" s="250"/>
      <c r="C161" s="192"/>
      <c r="D161" s="193"/>
      <c r="E161" s="194"/>
      <c r="F161" s="256"/>
      <c r="G161" s="195"/>
      <c r="H161" s="196"/>
      <c r="I161" s="196"/>
      <c r="J161" s="196"/>
      <c r="K161" s="196"/>
      <c r="L161" s="197"/>
      <c r="M161" s="198"/>
    </row>
    <row r="162" spans="1:13" s="190" customFormat="1" ht="12" x14ac:dyDescent="0.2">
      <c r="A162" s="274"/>
      <c r="B162" s="250"/>
      <c r="C162" s="192"/>
      <c r="D162" s="193"/>
      <c r="E162" s="194"/>
      <c r="F162" s="256"/>
      <c r="G162" s="195"/>
      <c r="H162" s="196"/>
      <c r="I162" s="196"/>
      <c r="J162" s="196"/>
      <c r="K162" s="196"/>
      <c r="L162" s="197"/>
      <c r="M162" s="198"/>
    </row>
    <row r="163" spans="1:13" s="190" customFormat="1" ht="12" x14ac:dyDescent="0.2">
      <c r="A163" s="274"/>
      <c r="B163" s="250"/>
      <c r="C163" s="192"/>
      <c r="D163" s="193"/>
      <c r="E163" s="194"/>
      <c r="F163" s="256"/>
      <c r="G163" s="195"/>
      <c r="H163" s="196"/>
      <c r="I163" s="196"/>
      <c r="J163" s="196"/>
      <c r="K163" s="196"/>
      <c r="L163" s="197"/>
      <c r="M163" s="198"/>
    </row>
    <row r="164" spans="1:13" s="190" customFormat="1" ht="12" x14ac:dyDescent="0.2">
      <c r="A164" s="274"/>
      <c r="B164" s="250"/>
      <c r="C164" s="192"/>
      <c r="D164" s="193"/>
      <c r="E164" s="194"/>
      <c r="F164" s="256"/>
      <c r="G164" s="195"/>
      <c r="H164" s="196"/>
      <c r="I164" s="196"/>
      <c r="J164" s="196"/>
      <c r="K164" s="196"/>
      <c r="L164" s="197">
        <f>+SUM(K157:K164)</f>
        <v>4</v>
      </c>
      <c r="M164" s="199" t="s">
        <v>788</v>
      </c>
    </row>
    <row r="165" spans="1:13" s="190" customFormat="1" ht="12" x14ac:dyDescent="0.2">
      <c r="A165" s="227"/>
      <c r="B165" s="202"/>
      <c r="C165" s="192"/>
      <c r="D165" s="193"/>
      <c r="E165" s="194"/>
      <c r="F165" s="193"/>
      <c r="G165" s="195"/>
      <c r="H165" s="196"/>
      <c r="I165" s="196"/>
      <c r="J165" s="192"/>
      <c r="K165" s="192"/>
      <c r="L165" s="192"/>
      <c r="M165" s="211"/>
    </row>
    <row r="166" spans="1:13" s="190" customFormat="1" ht="12" x14ac:dyDescent="0.2">
      <c r="A166" s="273">
        <v>2.37</v>
      </c>
      <c r="B166" s="249" t="str">
        <f>VLOOKUP(A166,'catalogo general'!$A$13:$F$739,2,FALSE)</f>
        <v>Realizacion de dado de concreto D-03 de 25x33.8x33.8x21.8x25 cms de 1.30 mts de alto ahogado en zapata 0.25 mts, armado con 11 varillas de #5 y estribos del #3 @ 10 cms con concreto f'c=250 kg/cm2, incluye: desperdicios, cortes, amarres, cimbra, material, mano de obra, herramienta y equipo</v>
      </c>
      <c r="C166" s="192" t="s">
        <v>627</v>
      </c>
      <c r="D166" s="193"/>
      <c r="E166" s="194"/>
      <c r="F166" s="255" t="str">
        <f>VLOOKUP(A166,'catalogo general'!$A$13:$F$739,3,FALSE)</f>
        <v>PZA</v>
      </c>
      <c r="G166" s="195"/>
      <c r="H166" s="196"/>
      <c r="I166" s="196"/>
      <c r="J166" s="196">
        <v>1</v>
      </c>
      <c r="K166" s="196">
        <f>+J166</f>
        <v>1</v>
      </c>
      <c r="L166" s="197"/>
      <c r="M166" s="198" t="s">
        <v>800</v>
      </c>
    </row>
    <row r="167" spans="1:13" s="190" customFormat="1" ht="12" x14ac:dyDescent="0.2">
      <c r="A167" s="274"/>
      <c r="B167" s="250"/>
      <c r="C167" s="192"/>
      <c r="D167" s="193"/>
      <c r="E167" s="194"/>
      <c r="F167" s="256"/>
      <c r="G167" s="195"/>
      <c r="H167" s="196"/>
      <c r="I167" s="196"/>
      <c r="J167" s="196">
        <v>1</v>
      </c>
      <c r="K167" s="196">
        <f>+J167</f>
        <v>1</v>
      </c>
      <c r="L167" s="197"/>
      <c r="M167" s="198" t="s">
        <v>792</v>
      </c>
    </row>
    <row r="168" spans="1:13" s="190" customFormat="1" ht="12" x14ac:dyDescent="0.2">
      <c r="A168" s="274"/>
      <c r="B168" s="250"/>
      <c r="C168" s="192"/>
      <c r="D168" s="193"/>
      <c r="E168" s="194"/>
      <c r="F168" s="256"/>
      <c r="G168" s="195"/>
      <c r="H168" s="196"/>
      <c r="I168" s="196"/>
      <c r="J168" s="196"/>
      <c r="K168" s="196"/>
      <c r="L168" s="197"/>
      <c r="M168" s="198"/>
    </row>
    <row r="169" spans="1:13" s="190" customFormat="1" ht="12" x14ac:dyDescent="0.2">
      <c r="A169" s="274"/>
      <c r="B169" s="250"/>
      <c r="C169" s="192"/>
      <c r="D169" s="193"/>
      <c r="E169" s="194"/>
      <c r="F169" s="256"/>
      <c r="G169" s="195"/>
      <c r="H169" s="196"/>
      <c r="I169" s="196"/>
      <c r="J169" s="196"/>
      <c r="K169" s="196"/>
      <c r="L169" s="197"/>
      <c r="M169" s="198"/>
    </row>
    <row r="170" spans="1:13" s="190" customFormat="1" ht="12" x14ac:dyDescent="0.2">
      <c r="A170" s="274"/>
      <c r="B170" s="250"/>
      <c r="C170" s="192"/>
      <c r="D170" s="193"/>
      <c r="E170" s="194"/>
      <c r="F170" s="256"/>
      <c r="G170" s="195"/>
      <c r="H170" s="196"/>
      <c r="I170" s="196"/>
      <c r="J170" s="196"/>
      <c r="K170" s="196"/>
      <c r="L170" s="197"/>
      <c r="M170" s="198"/>
    </row>
    <row r="171" spans="1:13" s="190" customFormat="1" ht="12" x14ac:dyDescent="0.2">
      <c r="A171" s="274"/>
      <c r="B171" s="250"/>
      <c r="C171" s="192"/>
      <c r="D171" s="193"/>
      <c r="E171" s="194"/>
      <c r="F171" s="256"/>
      <c r="G171" s="195"/>
      <c r="H171" s="196"/>
      <c r="I171" s="196"/>
      <c r="J171" s="196"/>
      <c r="K171" s="196"/>
      <c r="L171" s="197"/>
      <c r="M171" s="198"/>
    </row>
    <row r="172" spans="1:13" s="190" customFormat="1" ht="12" x14ac:dyDescent="0.2">
      <c r="A172" s="274"/>
      <c r="B172" s="250"/>
      <c r="C172" s="192"/>
      <c r="D172" s="193"/>
      <c r="E172" s="194"/>
      <c r="F172" s="256"/>
      <c r="G172" s="195"/>
      <c r="H172" s="196"/>
      <c r="I172" s="196"/>
      <c r="J172" s="196"/>
      <c r="K172" s="196"/>
      <c r="L172" s="197"/>
      <c r="M172" s="198"/>
    </row>
    <row r="173" spans="1:13" s="190" customFormat="1" ht="12" x14ac:dyDescent="0.2">
      <c r="A173" s="274"/>
      <c r="B173" s="250"/>
      <c r="C173" s="192"/>
      <c r="D173" s="193"/>
      <c r="E173" s="194"/>
      <c r="F173" s="256"/>
      <c r="G173" s="195"/>
      <c r="H173" s="196"/>
      <c r="I173" s="196"/>
      <c r="J173" s="196"/>
      <c r="K173" s="196"/>
      <c r="L173" s="197">
        <f>+SUM(K166:K171)</f>
        <v>2</v>
      </c>
      <c r="M173" s="199" t="s">
        <v>788</v>
      </c>
    </row>
    <row r="174" spans="1:13" s="190" customFormat="1" ht="12" x14ac:dyDescent="0.2">
      <c r="A174" s="227"/>
      <c r="B174" s="202"/>
      <c r="C174" s="192"/>
      <c r="D174" s="193"/>
      <c r="E174" s="194"/>
      <c r="F174" s="193"/>
      <c r="G174" s="195"/>
      <c r="H174" s="196"/>
      <c r="I174" s="196"/>
      <c r="J174" s="196"/>
      <c r="K174" s="196"/>
      <c r="L174" s="197"/>
      <c r="M174" s="198"/>
    </row>
    <row r="175" spans="1:13" s="190" customFormat="1" ht="12" x14ac:dyDescent="0.2">
      <c r="A175" s="260">
        <v>2.25</v>
      </c>
      <c r="B175" s="249" t="str">
        <f>VLOOKUP(A175,'catalogo general'!$A$13:$F$739,2,FALSE)</f>
        <v>Impermeabilizacion de elementos en cimentacion, dados,  enrase, contratrabes y dalas con emultex asb. o similar, incluye: material, mano de obra, herramienta y/o equipo y todo lo necesario para su ejecución. Incluye cimentacion de barda acceso</v>
      </c>
      <c r="C175" s="192" t="s">
        <v>627</v>
      </c>
      <c r="D175" s="193"/>
      <c r="E175" s="194"/>
      <c r="F175" s="264" t="str">
        <f>VLOOKUP(A175,'catalogo general'!$A$13:$F$739,3,FALSE)</f>
        <v>ML</v>
      </c>
      <c r="G175" s="195" t="s">
        <v>627</v>
      </c>
      <c r="H175" s="196"/>
      <c r="I175" s="196">
        <v>1.05</v>
      </c>
      <c r="J175" s="196">
        <f>+L155+L164+L173</f>
        <v>30</v>
      </c>
      <c r="K175" s="196">
        <f>+I175*J175</f>
        <v>31.5</v>
      </c>
      <c r="L175" s="197"/>
      <c r="M175" s="198" t="s">
        <v>821</v>
      </c>
    </row>
    <row r="176" spans="1:13" s="190" customFormat="1" ht="12" x14ac:dyDescent="0.2">
      <c r="A176" s="261"/>
      <c r="B176" s="250"/>
      <c r="C176" s="192"/>
      <c r="D176" s="193"/>
      <c r="E176" s="194"/>
      <c r="F176" s="265"/>
      <c r="G176" s="195"/>
      <c r="H176" s="196"/>
      <c r="I176" s="196"/>
      <c r="J176" s="196"/>
      <c r="K176" s="196"/>
      <c r="L176" s="197"/>
      <c r="M176" s="198"/>
    </row>
    <row r="177" spans="1:13" s="190" customFormat="1" ht="12" x14ac:dyDescent="0.2">
      <c r="A177" s="261"/>
      <c r="B177" s="250"/>
      <c r="C177" s="192"/>
      <c r="D177" s="193"/>
      <c r="E177" s="194"/>
      <c r="F177" s="265"/>
      <c r="G177" s="195"/>
      <c r="H177" s="196"/>
      <c r="I177" s="196"/>
      <c r="J177" s="196"/>
      <c r="K177" s="196"/>
      <c r="L177" s="197"/>
      <c r="M177" s="198"/>
    </row>
    <row r="178" spans="1:13" s="190" customFormat="1" ht="12" x14ac:dyDescent="0.2">
      <c r="A178" s="261"/>
      <c r="B178" s="250"/>
      <c r="C178" s="192"/>
      <c r="D178" s="193"/>
      <c r="E178" s="194"/>
      <c r="F178" s="265"/>
      <c r="G178" s="195"/>
      <c r="H178" s="196"/>
      <c r="I178" s="196"/>
      <c r="J178" s="196"/>
      <c r="K178" s="196"/>
      <c r="L178" s="197"/>
      <c r="M178" s="198"/>
    </row>
    <row r="179" spans="1:13" s="190" customFormat="1" ht="12" x14ac:dyDescent="0.2">
      <c r="A179" s="261"/>
      <c r="B179" s="250"/>
      <c r="C179" s="192"/>
      <c r="D179" s="193"/>
      <c r="E179" s="194"/>
      <c r="F179" s="265"/>
      <c r="G179" s="195"/>
      <c r="H179" s="196"/>
      <c r="I179" s="196"/>
      <c r="J179" s="196"/>
      <c r="K179" s="196"/>
      <c r="L179" s="197"/>
      <c r="M179" s="198"/>
    </row>
    <row r="180" spans="1:13" s="190" customFormat="1" ht="12" x14ac:dyDescent="0.2">
      <c r="A180" s="261"/>
      <c r="B180" s="250"/>
      <c r="C180" s="192"/>
      <c r="D180" s="193"/>
      <c r="E180" s="194"/>
      <c r="F180" s="265"/>
      <c r="G180" s="195"/>
      <c r="H180" s="196"/>
      <c r="I180" s="196"/>
      <c r="J180" s="196"/>
      <c r="K180" s="196"/>
      <c r="L180" s="197">
        <f>+SUM(K175:K180)</f>
        <v>31.5</v>
      </c>
      <c r="M180" s="199" t="s">
        <v>788</v>
      </c>
    </row>
    <row r="181" spans="1:13" s="190" customFormat="1" ht="12" x14ac:dyDescent="0.2">
      <c r="A181" s="196"/>
      <c r="B181" s="202"/>
      <c r="C181" s="192"/>
      <c r="D181" s="193"/>
      <c r="E181" s="194"/>
      <c r="F181" s="193"/>
      <c r="G181" s="195"/>
      <c r="H181" s="196"/>
      <c r="I181" s="196"/>
      <c r="J181" s="196"/>
      <c r="K181" s="196"/>
      <c r="L181" s="197"/>
      <c r="M181" s="198"/>
    </row>
    <row r="182" spans="1:13" s="190" customFormat="1" ht="12" x14ac:dyDescent="0.2">
      <c r="A182" s="214">
        <v>3</v>
      </c>
      <c r="B182" s="191" t="str">
        <f>VLOOKUP(A182,'catalogo general'!$A$13:$F$739,2,FALSE)</f>
        <v>ALBAÑILERIA</v>
      </c>
      <c r="C182" s="192" t="s">
        <v>627</v>
      </c>
      <c r="D182" s="193"/>
      <c r="E182" s="194"/>
      <c r="F182" s="193"/>
      <c r="G182" s="195"/>
      <c r="H182" s="196"/>
      <c r="I182" s="196"/>
      <c r="J182" s="196"/>
      <c r="K182" s="196"/>
      <c r="L182" s="197"/>
      <c r="M182" s="198"/>
    </row>
    <row r="183" spans="1:13" s="190" customFormat="1" ht="12" x14ac:dyDescent="0.2">
      <c r="A183" s="260">
        <v>3.1230000000000002</v>
      </c>
      <c r="B183" s="249" t="str">
        <f>VLOOKUP(A183,'catalogo general'!$A$13:$F$739,2,FALSE)</f>
        <v>Realizacion de castillo K-1 de 0.20x0.40 mts de concreto F'c=250 kg/cm2, armada con 6 varillas del #5 y estribos #3 @ 10 cms., incluye: cimbra, descimbra, material, habilitado de acero, mano de obra, herramienta y/o equipo y todo lo necesario para su ejecución.</v>
      </c>
      <c r="C183" s="192" t="s">
        <v>627</v>
      </c>
      <c r="D183" s="193"/>
      <c r="E183" s="194"/>
      <c r="F183" s="255" t="str">
        <f>VLOOKUP(A183,'catalogo general'!$A$13:$F$739,3,FALSE)</f>
        <v>ML</v>
      </c>
      <c r="G183" s="195"/>
      <c r="H183" s="196"/>
      <c r="I183" s="196">
        <v>3.2</v>
      </c>
      <c r="J183" s="196">
        <v>11</v>
      </c>
      <c r="K183" s="196">
        <f>+I183*J183</f>
        <v>35.200000000000003</v>
      </c>
      <c r="L183" s="197"/>
      <c r="M183" s="198" t="s">
        <v>790</v>
      </c>
    </row>
    <row r="184" spans="1:13" s="190" customFormat="1" ht="12.75" customHeight="1" x14ac:dyDescent="0.2">
      <c r="A184" s="261"/>
      <c r="B184" s="250"/>
      <c r="C184" s="192"/>
      <c r="D184" s="193"/>
      <c r="E184" s="194"/>
      <c r="F184" s="256"/>
      <c r="G184" s="195"/>
      <c r="H184" s="196"/>
      <c r="I184" s="196">
        <v>3.2</v>
      </c>
      <c r="J184" s="196">
        <v>13</v>
      </c>
      <c r="K184" s="196">
        <f>+I184*J184</f>
        <v>41.6</v>
      </c>
      <c r="L184" s="197"/>
      <c r="M184" s="198" t="s">
        <v>792</v>
      </c>
    </row>
    <row r="185" spans="1:13" s="190" customFormat="1" ht="12.75" customHeight="1" x14ac:dyDescent="0.2">
      <c r="A185" s="261"/>
      <c r="B185" s="250"/>
      <c r="C185" s="192"/>
      <c r="D185" s="193"/>
      <c r="E185" s="194"/>
      <c r="F185" s="256"/>
      <c r="G185" s="195"/>
      <c r="H185" s="196"/>
      <c r="I185" s="196"/>
      <c r="J185" s="196"/>
      <c r="K185" s="196"/>
      <c r="L185" s="197"/>
      <c r="M185" s="198"/>
    </row>
    <row r="186" spans="1:13" s="190" customFormat="1" ht="12.75" customHeight="1" x14ac:dyDescent="0.2">
      <c r="A186" s="261"/>
      <c r="B186" s="250"/>
      <c r="C186" s="192"/>
      <c r="D186" s="193"/>
      <c r="E186" s="194"/>
      <c r="F186" s="256"/>
      <c r="G186" s="195"/>
      <c r="H186" s="196"/>
      <c r="I186" s="196"/>
      <c r="J186" s="196"/>
      <c r="K186" s="196"/>
      <c r="L186" s="197"/>
      <c r="M186" s="198"/>
    </row>
    <row r="187" spans="1:13" s="190" customFormat="1" ht="12.75" customHeight="1" x14ac:dyDescent="0.2">
      <c r="A187" s="261"/>
      <c r="B187" s="250"/>
      <c r="C187" s="192"/>
      <c r="D187" s="193"/>
      <c r="E187" s="194"/>
      <c r="F187" s="256"/>
      <c r="G187" s="195"/>
      <c r="H187" s="196"/>
      <c r="I187" s="196"/>
      <c r="J187" s="196"/>
      <c r="K187" s="196"/>
      <c r="L187" s="197"/>
      <c r="M187" s="198"/>
    </row>
    <row r="188" spans="1:13" s="190" customFormat="1" ht="12.75" customHeight="1" x14ac:dyDescent="0.2">
      <c r="A188" s="261"/>
      <c r="B188" s="250"/>
      <c r="C188" s="192"/>
      <c r="D188" s="193"/>
      <c r="E188" s="194"/>
      <c r="F188" s="256"/>
      <c r="G188" s="195"/>
      <c r="H188" s="196"/>
      <c r="I188" s="196"/>
      <c r="J188" s="196"/>
      <c r="K188" s="196"/>
      <c r="L188" s="197"/>
      <c r="M188" s="198"/>
    </row>
    <row r="189" spans="1:13" s="190" customFormat="1" ht="12.75" customHeight="1" x14ac:dyDescent="0.2">
      <c r="A189" s="261"/>
      <c r="B189" s="250"/>
      <c r="C189" s="192"/>
      <c r="D189" s="193"/>
      <c r="E189" s="194"/>
      <c r="F189" s="257"/>
      <c r="G189" s="195"/>
      <c r="H189" s="196"/>
      <c r="I189" s="196"/>
      <c r="J189" s="196"/>
      <c r="K189" s="196"/>
      <c r="L189" s="197">
        <f>+SUM(K183:K189)</f>
        <v>76.800000000000011</v>
      </c>
      <c r="M189" s="199" t="s">
        <v>788</v>
      </c>
    </row>
    <row r="190" spans="1:13" s="190" customFormat="1" ht="12" x14ac:dyDescent="0.2">
      <c r="A190" s="196"/>
      <c r="B190" s="202"/>
      <c r="C190" s="192"/>
      <c r="D190" s="193"/>
      <c r="E190" s="194"/>
      <c r="F190" s="193"/>
      <c r="G190" s="195"/>
      <c r="H190" s="196"/>
      <c r="I190" s="196"/>
      <c r="J190" s="196"/>
      <c r="K190" s="196"/>
      <c r="L190" s="197"/>
      <c r="M190" s="198"/>
    </row>
    <row r="191" spans="1:13" s="190" customFormat="1" ht="12" x14ac:dyDescent="0.2">
      <c r="A191" s="260">
        <v>3.1240000000000001</v>
      </c>
      <c r="B191" s="249" t="str">
        <f>VLOOKUP(A191,'catalogo general'!$A$13:$F$739,2,FALSE)</f>
        <v>Realizacion de castillo K-2 de 0.35x0.30 mts de concreto F'c=250 kg/cm2, armada con 8 varillas del #5 y estribos #3 @ 15 cms., incluye: cimbra, descimbra, material, habilitado de acero, mano de obra, herramienta y/o equipo y todo lo necesario para su ejecución.</v>
      </c>
      <c r="C191" s="192" t="s">
        <v>627</v>
      </c>
      <c r="D191" s="193"/>
      <c r="E191" s="194"/>
      <c r="F191" s="255" t="str">
        <f>VLOOKUP(A191,'catalogo general'!$A$13:$F$739,3,FALSE)</f>
        <v>ML</v>
      </c>
      <c r="G191" s="195"/>
      <c r="H191" s="196"/>
      <c r="I191" s="196">
        <v>3.2</v>
      </c>
      <c r="J191" s="196">
        <v>2</v>
      </c>
      <c r="K191" s="196">
        <f>+I191*J191</f>
        <v>6.4</v>
      </c>
      <c r="L191" s="197"/>
      <c r="M191" s="198" t="s">
        <v>790</v>
      </c>
    </row>
    <row r="192" spans="1:13" s="190" customFormat="1" ht="12" x14ac:dyDescent="0.2">
      <c r="A192" s="261"/>
      <c r="B192" s="250"/>
      <c r="C192" s="192"/>
      <c r="D192" s="193"/>
      <c r="E192" s="194"/>
      <c r="F192" s="256"/>
      <c r="G192" s="195"/>
      <c r="H192" s="196"/>
      <c r="I192" s="196">
        <v>3.2</v>
      </c>
      <c r="J192" s="196">
        <v>2</v>
      </c>
      <c r="K192" s="196">
        <f>+I192*J192</f>
        <v>6.4</v>
      </c>
      <c r="L192" s="197"/>
      <c r="M192" s="198" t="s">
        <v>792</v>
      </c>
    </row>
    <row r="193" spans="1:13" s="190" customFormat="1" ht="12" x14ac:dyDescent="0.2">
      <c r="A193" s="261"/>
      <c r="B193" s="250"/>
      <c r="C193" s="192"/>
      <c r="D193" s="193"/>
      <c r="E193" s="194"/>
      <c r="F193" s="256"/>
      <c r="G193" s="195"/>
      <c r="H193" s="196"/>
      <c r="I193" s="196"/>
      <c r="J193" s="196"/>
      <c r="K193" s="196"/>
      <c r="L193" s="197"/>
      <c r="M193" s="198"/>
    </row>
    <row r="194" spans="1:13" s="190" customFormat="1" ht="12" x14ac:dyDescent="0.2">
      <c r="A194" s="261"/>
      <c r="B194" s="250"/>
      <c r="C194" s="192"/>
      <c r="D194" s="193"/>
      <c r="E194" s="194"/>
      <c r="F194" s="256"/>
      <c r="G194" s="195"/>
      <c r="H194" s="196"/>
      <c r="I194" s="196"/>
      <c r="J194" s="196"/>
      <c r="K194" s="196"/>
      <c r="L194" s="197"/>
      <c r="M194" s="198"/>
    </row>
    <row r="195" spans="1:13" s="190" customFormat="1" ht="12" x14ac:dyDescent="0.2">
      <c r="A195" s="261"/>
      <c r="B195" s="250"/>
      <c r="C195" s="192"/>
      <c r="D195" s="193"/>
      <c r="E195" s="194"/>
      <c r="F195" s="256"/>
      <c r="G195" s="195"/>
      <c r="H195" s="196"/>
      <c r="I195" s="196"/>
      <c r="J195" s="196"/>
      <c r="K195" s="196"/>
      <c r="L195" s="197"/>
      <c r="M195" s="198"/>
    </row>
    <row r="196" spans="1:13" s="190" customFormat="1" ht="12" x14ac:dyDescent="0.2">
      <c r="A196" s="261"/>
      <c r="B196" s="250"/>
      <c r="C196" s="192"/>
      <c r="D196" s="193"/>
      <c r="E196" s="194"/>
      <c r="F196" s="256"/>
      <c r="G196" s="195"/>
      <c r="H196" s="196"/>
      <c r="I196" s="196"/>
      <c r="J196" s="196"/>
      <c r="K196" s="196"/>
      <c r="L196" s="197"/>
      <c r="M196" s="198"/>
    </row>
    <row r="197" spans="1:13" s="190" customFormat="1" ht="12" x14ac:dyDescent="0.2">
      <c r="A197" s="261"/>
      <c r="B197" s="250"/>
      <c r="C197" s="192"/>
      <c r="D197" s="193"/>
      <c r="E197" s="194"/>
      <c r="F197" s="256"/>
      <c r="G197" s="195"/>
      <c r="H197" s="196"/>
      <c r="I197" s="196"/>
      <c r="J197" s="196"/>
      <c r="K197" s="196"/>
      <c r="L197" s="197">
        <f>+SUM(K191:K197)</f>
        <v>12.8</v>
      </c>
      <c r="M197" s="199" t="s">
        <v>788</v>
      </c>
    </row>
    <row r="198" spans="1:13" s="190" customFormat="1" ht="12" x14ac:dyDescent="0.2">
      <c r="A198" s="196"/>
      <c r="B198" s="202"/>
      <c r="C198" s="192"/>
      <c r="D198" s="193"/>
      <c r="E198" s="194"/>
      <c r="F198" s="193"/>
      <c r="G198" s="195"/>
      <c r="H198" s="196"/>
      <c r="I198" s="196"/>
      <c r="J198" s="196"/>
      <c r="K198" s="196"/>
      <c r="L198" s="197"/>
      <c r="M198" s="198"/>
    </row>
    <row r="199" spans="1:13" s="190" customFormat="1" ht="12" x14ac:dyDescent="0.2">
      <c r="A199" s="260">
        <v>3.125</v>
      </c>
      <c r="B199" s="249" t="str">
        <f>VLOOKUP(A199,'catalogo general'!$A$13:$F$739,2,FALSE)</f>
        <v>Realizacion de castillo K-3 de 20x30x30x20.5x20 cms de concreto F'c=250 kg/cm2, armada con 11 varillas del #5 y estribos #3 @ 10 cms., incluye: cimbra, descimbra, material, habilitado de acero, mano de obra, herramienta y/o equipo y todo lo necesario para su ejecución.</v>
      </c>
      <c r="C199" s="192" t="s">
        <v>627</v>
      </c>
      <c r="D199" s="193"/>
      <c r="E199" s="194"/>
      <c r="F199" s="255" t="str">
        <f>VLOOKUP(A199,'catalogo general'!$A$13:$F$739,3,FALSE)</f>
        <v>ML</v>
      </c>
      <c r="G199" s="195"/>
      <c r="H199" s="196"/>
      <c r="I199" s="196">
        <v>3.2</v>
      </c>
      <c r="J199" s="196">
        <v>2</v>
      </c>
      <c r="K199" s="196">
        <f>+I199*J199</f>
        <v>6.4</v>
      </c>
      <c r="L199" s="197"/>
      <c r="M199" s="198"/>
    </row>
    <row r="200" spans="1:13" s="190" customFormat="1" ht="12" x14ac:dyDescent="0.2">
      <c r="A200" s="261"/>
      <c r="B200" s="250"/>
      <c r="C200" s="192"/>
      <c r="D200" s="193"/>
      <c r="E200" s="194"/>
      <c r="F200" s="256"/>
      <c r="G200" s="195"/>
      <c r="H200" s="196"/>
      <c r="I200" s="196"/>
      <c r="J200" s="196"/>
      <c r="K200" s="196"/>
      <c r="L200" s="197"/>
      <c r="M200" s="198"/>
    </row>
    <row r="201" spans="1:13" s="190" customFormat="1" ht="12" x14ac:dyDescent="0.2">
      <c r="A201" s="261"/>
      <c r="B201" s="250"/>
      <c r="C201" s="192"/>
      <c r="D201" s="193"/>
      <c r="E201" s="194"/>
      <c r="F201" s="256"/>
      <c r="G201" s="195"/>
      <c r="H201" s="196"/>
      <c r="I201" s="196"/>
      <c r="J201" s="196"/>
      <c r="K201" s="196"/>
      <c r="L201" s="197"/>
      <c r="M201" s="198"/>
    </row>
    <row r="202" spans="1:13" s="190" customFormat="1" ht="12" x14ac:dyDescent="0.2">
      <c r="A202" s="261"/>
      <c r="B202" s="250"/>
      <c r="C202" s="192"/>
      <c r="D202" s="193"/>
      <c r="E202" s="194"/>
      <c r="F202" s="256"/>
      <c r="G202" s="195"/>
      <c r="H202" s="196"/>
      <c r="I202" s="196"/>
      <c r="J202" s="196"/>
      <c r="K202" s="196"/>
      <c r="L202" s="197"/>
      <c r="M202" s="198"/>
    </row>
    <row r="203" spans="1:13" s="190" customFormat="1" ht="12" x14ac:dyDescent="0.2">
      <c r="A203" s="261"/>
      <c r="B203" s="250"/>
      <c r="C203" s="192"/>
      <c r="D203" s="193"/>
      <c r="E203" s="194"/>
      <c r="F203" s="256"/>
      <c r="G203" s="195"/>
      <c r="H203" s="196"/>
      <c r="I203" s="196"/>
      <c r="J203" s="196"/>
      <c r="K203" s="196"/>
      <c r="L203" s="197"/>
      <c r="M203" s="198"/>
    </row>
    <row r="204" spans="1:13" s="190" customFormat="1" ht="12" x14ac:dyDescent="0.2">
      <c r="A204" s="261"/>
      <c r="B204" s="250"/>
      <c r="C204" s="192"/>
      <c r="D204" s="193"/>
      <c r="E204" s="194"/>
      <c r="F204" s="256"/>
      <c r="G204" s="195"/>
      <c r="H204" s="196"/>
      <c r="I204" s="196"/>
      <c r="J204" s="196"/>
      <c r="K204" s="196"/>
      <c r="L204" s="197"/>
      <c r="M204" s="198"/>
    </row>
    <row r="205" spans="1:13" s="190" customFormat="1" ht="12" x14ac:dyDescent="0.2">
      <c r="A205" s="261"/>
      <c r="B205" s="250"/>
      <c r="C205" s="192"/>
      <c r="D205" s="193"/>
      <c r="E205" s="194"/>
      <c r="F205" s="256"/>
      <c r="G205" s="195"/>
      <c r="H205" s="196"/>
      <c r="I205" s="196"/>
      <c r="J205" s="196"/>
      <c r="K205" s="196"/>
      <c r="L205" s="197">
        <f>+SUM(K199:K205)</f>
        <v>6.4</v>
      </c>
      <c r="M205" s="199" t="s">
        <v>788</v>
      </c>
    </row>
    <row r="206" spans="1:13" s="190" customFormat="1" ht="12" x14ac:dyDescent="0.2">
      <c r="A206" s="196"/>
      <c r="B206" s="202"/>
      <c r="C206" s="192"/>
      <c r="D206" s="193"/>
      <c r="E206" s="194"/>
      <c r="F206" s="193"/>
      <c r="G206" s="195"/>
      <c r="H206" s="196"/>
      <c r="I206" s="196"/>
      <c r="J206" s="196"/>
      <c r="K206" s="196"/>
      <c r="L206" s="197"/>
      <c r="M206" s="198"/>
    </row>
    <row r="207" spans="1:13" s="190" customFormat="1" ht="12" x14ac:dyDescent="0.2">
      <c r="A207" s="260">
        <v>3.1259999999999999</v>
      </c>
      <c r="B207" s="249" t="str">
        <f>VLOOKUP(A207,'catalogo general'!$A$13:$F$739,2,FALSE)</f>
        <v>Realizacion de dala DA-1 0.20x0.20 mts de concreto F'c=250 kg/cm2, armada con 4 varillas del #4 y estribos #2 @ 10 cms., incluye: cimbra, descimbra, material, habilitado de acero, mano de obra, herramienta y/o equipo y todo lo necesario para su ejecución.</v>
      </c>
      <c r="C207" s="192" t="s">
        <v>627</v>
      </c>
      <c r="D207" s="193"/>
      <c r="E207" s="194"/>
      <c r="F207" s="255" t="str">
        <f>VLOOKUP(A207,'catalogo general'!$A$13:$F$739,3,FALSE)</f>
        <v>ML</v>
      </c>
      <c r="G207" s="195">
        <f>40.27-G215</f>
        <v>33.81</v>
      </c>
      <c r="H207" s="196"/>
      <c r="I207" s="196"/>
      <c r="J207" s="196">
        <v>1</v>
      </c>
      <c r="K207" s="196">
        <f>+G207*J207</f>
        <v>33.81</v>
      </c>
      <c r="L207" s="197"/>
      <c r="M207" s="198"/>
    </row>
    <row r="208" spans="1:13" s="190" customFormat="1" ht="12" x14ac:dyDescent="0.2">
      <c r="A208" s="261"/>
      <c r="B208" s="250"/>
      <c r="C208" s="192"/>
      <c r="D208" s="193"/>
      <c r="E208" s="194"/>
      <c r="F208" s="256"/>
      <c r="G208" s="195">
        <v>1.76</v>
      </c>
      <c r="H208" s="196"/>
      <c r="I208" s="196"/>
      <c r="J208" s="196">
        <v>1</v>
      </c>
      <c r="K208" s="196">
        <f t="shared" ref="K208:K209" si="7">+G208*J208</f>
        <v>1.76</v>
      </c>
      <c r="L208" s="197"/>
      <c r="M208" s="198"/>
    </row>
    <row r="209" spans="1:13" s="190" customFormat="1" ht="12" x14ac:dyDescent="0.2">
      <c r="A209" s="261"/>
      <c r="B209" s="250"/>
      <c r="C209" s="192"/>
      <c r="D209" s="193"/>
      <c r="E209" s="194"/>
      <c r="F209" s="256"/>
      <c r="G209" s="195">
        <f>44.68-G217</f>
        <v>40.24</v>
      </c>
      <c r="H209" s="196"/>
      <c r="I209" s="196"/>
      <c r="J209" s="196">
        <v>1</v>
      </c>
      <c r="K209" s="196">
        <f t="shared" si="7"/>
        <v>40.24</v>
      </c>
      <c r="L209" s="197"/>
      <c r="M209" s="198"/>
    </row>
    <row r="210" spans="1:13" s="190" customFormat="1" ht="12" x14ac:dyDescent="0.2">
      <c r="A210" s="261"/>
      <c r="B210" s="250"/>
      <c r="C210" s="192"/>
      <c r="D210" s="193"/>
      <c r="E210" s="194"/>
      <c r="F210" s="256"/>
      <c r="G210" s="195"/>
      <c r="H210" s="196"/>
      <c r="I210" s="196"/>
      <c r="J210" s="196"/>
      <c r="K210" s="196"/>
      <c r="L210" s="197"/>
      <c r="M210" s="198"/>
    </row>
    <row r="211" spans="1:13" s="190" customFormat="1" ht="12" x14ac:dyDescent="0.2">
      <c r="A211" s="261"/>
      <c r="B211" s="250"/>
      <c r="C211" s="192"/>
      <c r="D211" s="193"/>
      <c r="E211" s="194"/>
      <c r="F211" s="256"/>
      <c r="G211" s="195"/>
      <c r="H211" s="196"/>
      <c r="I211" s="196"/>
      <c r="J211" s="196"/>
      <c r="K211" s="196"/>
      <c r="L211" s="197"/>
      <c r="M211" s="198"/>
    </row>
    <row r="212" spans="1:13" s="190" customFormat="1" ht="12" x14ac:dyDescent="0.2">
      <c r="A212" s="261"/>
      <c r="B212" s="250"/>
      <c r="C212" s="192"/>
      <c r="D212" s="193"/>
      <c r="E212" s="194"/>
      <c r="F212" s="256"/>
      <c r="G212" s="195"/>
      <c r="H212" s="196"/>
      <c r="I212" s="196"/>
      <c r="J212" s="196"/>
      <c r="K212" s="196"/>
      <c r="L212" s="197"/>
      <c r="M212" s="198"/>
    </row>
    <row r="213" spans="1:13" s="190" customFormat="1" ht="12" x14ac:dyDescent="0.2">
      <c r="A213" s="261"/>
      <c r="B213" s="250"/>
      <c r="C213" s="192"/>
      <c r="D213" s="193"/>
      <c r="E213" s="194"/>
      <c r="F213" s="256"/>
      <c r="G213" s="195"/>
      <c r="H213" s="196"/>
      <c r="I213" s="196"/>
      <c r="J213" s="196"/>
      <c r="K213" s="196"/>
      <c r="L213" s="197">
        <f>+SUM(K207:K213)</f>
        <v>75.81</v>
      </c>
      <c r="M213" s="199" t="s">
        <v>788</v>
      </c>
    </row>
    <row r="214" spans="1:13" s="190" customFormat="1" ht="12" x14ac:dyDescent="0.2">
      <c r="A214" s="225"/>
      <c r="B214" s="202"/>
      <c r="C214" s="192"/>
      <c r="D214" s="193"/>
      <c r="E214" s="194"/>
      <c r="F214" s="193"/>
      <c r="G214" s="195"/>
      <c r="H214" s="196"/>
      <c r="I214" s="196"/>
      <c r="J214" s="196"/>
      <c r="K214" s="196"/>
      <c r="L214" s="197"/>
      <c r="M214" s="198"/>
    </row>
    <row r="215" spans="1:13" s="190" customFormat="1" ht="12" x14ac:dyDescent="0.2">
      <c r="A215" s="260">
        <v>3.1269999999999998</v>
      </c>
      <c r="B215" s="269" t="str">
        <f>VLOOKUP(A215,'catalogo general'!$A$13:$F$739,2,FALSE)</f>
        <v>Realizacion de dala DA-2 0.30x0.35 mts de concreto F'c=250 kg/cm2, armada con 6 varillas del #5 y estribos #3 @ 10 cms., incluye: cimbra, descimbra, material, habilitado de acero, mano de obra, herramienta y/o equipo y todo lo necesario para su ejecución.</v>
      </c>
      <c r="C215" s="192" t="s">
        <v>627</v>
      </c>
      <c r="D215" s="193"/>
      <c r="E215" s="194"/>
      <c r="F215" s="255" t="str">
        <f>VLOOKUP(A215,'catalogo general'!$A$13:$F$739,3,FALSE)</f>
        <v>ML</v>
      </c>
      <c r="G215" s="195">
        <v>6.46</v>
      </c>
      <c r="H215" s="196"/>
      <c r="I215" s="196"/>
      <c r="J215" s="196">
        <v>1</v>
      </c>
      <c r="K215" s="196">
        <f>+G215*J215</f>
        <v>6.46</v>
      </c>
      <c r="L215" s="197"/>
      <c r="M215" s="198"/>
    </row>
    <row r="216" spans="1:13" s="190" customFormat="1" ht="12" x14ac:dyDescent="0.2">
      <c r="A216" s="261"/>
      <c r="B216" s="270"/>
      <c r="C216" s="192"/>
      <c r="D216" s="193"/>
      <c r="E216" s="194"/>
      <c r="F216" s="256"/>
      <c r="G216" s="195">
        <v>1.9</v>
      </c>
      <c r="H216" s="196"/>
      <c r="I216" s="196"/>
      <c r="J216" s="196">
        <v>1</v>
      </c>
      <c r="K216" s="196">
        <f>+G216*J216</f>
        <v>1.9</v>
      </c>
      <c r="L216" s="197"/>
      <c r="M216" s="198"/>
    </row>
    <row r="217" spans="1:13" s="190" customFormat="1" ht="12" x14ac:dyDescent="0.2">
      <c r="A217" s="261"/>
      <c r="B217" s="270"/>
      <c r="C217" s="192"/>
      <c r="D217" s="193"/>
      <c r="E217" s="194"/>
      <c r="F217" s="256"/>
      <c r="G217" s="195">
        <v>4.4400000000000004</v>
      </c>
      <c r="H217" s="196"/>
      <c r="I217" s="196"/>
      <c r="J217" s="196">
        <v>1</v>
      </c>
      <c r="K217" s="196">
        <f>+G217*J217</f>
        <v>4.4400000000000004</v>
      </c>
      <c r="L217" s="197"/>
      <c r="M217" s="198"/>
    </row>
    <row r="218" spans="1:13" s="190" customFormat="1" ht="12" x14ac:dyDescent="0.2">
      <c r="A218" s="261"/>
      <c r="B218" s="270"/>
      <c r="C218" s="192"/>
      <c r="D218" s="193"/>
      <c r="E218" s="194"/>
      <c r="F218" s="256"/>
      <c r="G218" s="195"/>
      <c r="H218" s="196"/>
      <c r="I218" s="196"/>
      <c r="J218" s="196"/>
      <c r="K218" s="196"/>
      <c r="L218" s="197"/>
      <c r="M218" s="198"/>
    </row>
    <row r="219" spans="1:13" s="190" customFormat="1" ht="12" x14ac:dyDescent="0.2">
      <c r="A219" s="261"/>
      <c r="B219" s="270"/>
      <c r="C219" s="192"/>
      <c r="D219" s="193"/>
      <c r="E219" s="194"/>
      <c r="F219" s="256"/>
      <c r="G219" s="195"/>
      <c r="H219" s="196"/>
      <c r="I219" s="196"/>
      <c r="J219" s="196"/>
      <c r="K219" s="196"/>
      <c r="L219" s="197"/>
      <c r="M219" s="198"/>
    </row>
    <row r="220" spans="1:13" s="190" customFormat="1" ht="12" x14ac:dyDescent="0.2">
      <c r="A220" s="261"/>
      <c r="B220" s="270"/>
      <c r="C220" s="192"/>
      <c r="D220" s="193"/>
      <c r="E220" s="194"/>
      <c r="F220" s="256"/>
      <c r="G220" s="195"/>
      <c r="H220" s="196"/>
      <c r="I220" s="196"/>
      <c r="J220" s="196"/>
      <c r="K220" s="196"/>
      <c r="L220" s="197"/>
      <c r="M220" s="198"/>
    </row>
    <row r="221" spans="1:13" s="190" customFormat="1" ht="12" x14ac:dyDescent="0.2">
      <c r="A221" s="272"/>
      <c r="B221" s="271"/>
      <c r="C221" s="192"/>
      <c r="D221" s="193"/>
      <c r="E221" s="194"/>
      <c r="F221" s="257"/>
      <c r="G221" s="195"/>
      <c r="H221" s="196"/>
      <c r="I221" s="196"/>
      <c r="J221" s="196"/>
      <c r="K221" s="196"/>
      <c r="L221" s="197">
        <f>+SUM(K215:K221)</f>
        <v>12.8</v>
      </c>
      <c r="M221" s="199" t="s">
        <v>788</v>
      </c>
    </row>
    <row r="222" spans="1:13" s="190" customFormat="1" ht="12" x14ac:dyDescent="0.2">
      <c r="A222" s="225"/>
      <c r="B222" s="202"/>
      <c r="C222" s="192"/>
      <c r="D222" s="193"/>
      <c r="E222" s="194"/>
      <c r="F222" s="193"/>
      <c r="G222" s="195"/>
      <c r="H222" s="196"/>
      <c r="I222" s="196"/>
      <c r="J222" s="196"/>
      <c r="K222" s="196"/>
      <c r="L222" s="197"/>
      <c r="M222" s="198"/>
    </row>
    <row r="223" spans="1:13" s="190" customFormat="1" ht="12" x14ac:dyDescent="0.2">
      <c r="A223" s="260">
        <v>3.1190000000000002</v>
      </c>
      <c r="B223" s="249" t="str">
        <f>VLOOKUP(A223,'catalogo general'!$A$13:$F$739,2,FALSE)</f>
        <v>Aplanado mortero cemento-arena 1:3 con espesor de 1.5 cms, incluye: material, mano de obra, herramienta y equipo necesario.</v>
      </c>
      <c r="C223" s="192" t="s">
        <v>627</v>
      </c>
      <c r="D223" s="193"/>
      <c r="E223" s="194"/>
      <c r="F223" s="255" t="str">
        <f>VLOOKUP(A223,'catalogo general'!$A$13:$F$739,3,FALSE)</f>
        <v>M2</v>
      </c>
      <c r="G223" s="195">
        <v>1.57</v>
      </c>
      <c r="H223" s="196">
        <v>2.5</v>
      </c>
      <c r="I223" s="196"/>
      <c r="J223" s="196">
        <v>1</v>
      </c>
      <c r="K223" s="196">
        <f>+G223*H223*J223</f>
        <v>3.9250000000000003</v>
      </c>
      <c r="L223" s="197"/>
      <c r="M223" s="198" t="s">
        <v>786</v>
      </c>
    </row>
    <row r="224" spans="1:13" s="190" customFormat="1" ht="12" x14ac:dyDescent="0.2">
      <c r="A224" s="261"/>
      <c r="B224" s="250"/>
      <c r="C224" s="192"/>
      <c r="D224" s="193"/>
      <c r="E224" s="194"/>
      <c r="F224" s="256"/>
      <c r="G224" s="195">
        <v>1.54</v>
      </c>
      <c r="H224" s="196">
        <v>2.5</v>
      </c>
      <c r="I224" s="196"/>
      <c r="J224" s="196">
        <v>1</v>
      </c>
      <c r="K224" s="196">
        <f>+G224*H224*J224</f>
        <v>3.85</v>
      </c>
      <c r="L224" s="197"/>
      <c r="M224" s="198" t="s">
        <v>787</v>
      </c>
    </row>
    <row r="225" spans="1:13" s="190" customFormat="1" ht="12" x14ac:dyDescent="0.2">
      <c r="A225" s="261"/>
      <c r="B225" s="250"/>
      <c r="C225" s="192"/>
      <c r="D225" s="193"/>
      <c r="E225" s="194"/>
      <c r="F225" s="256"/>
      <c r="G225" s="195">
        <v>17.39</v>
      </c>
      <c r="H225" s="193"/>
      <c r="I225" s="193">
        <v>0.90100000000000002</v>
      </c>
      <c r="J225" s="196">
        <v>2</v>
      </c>
      <c r="K225" s="196">
        <f>+G225*I225*J225</f>
        <v>31.336780000000001</v>
      </c>
      <c r="L225" s="197"/>
      <c r="M225" s="198" t="s">
        <v>844</v>
      </c>
    </row>
    <row r="226" spans="1:13" s="190" customFormat="1" ht="12" x14ac:dyDescent="0.2">
      <c r="A226" s="261"/>
      <c r="B226" s="250"/>
      <c r="C226" s="192"/>
      <c r="D226" s="193"/>
      <c r="E226" s="194"/>
      <c r="F226" s="256"/>
      <c r="G226" s="195">
        <v>18.59</v>
      </c>
      <c r="H226" s="193"/>
      <c r="I226" s="193">
        <v>0.90100000000000002</v>
      </c>
      <c r="J226" s="196">
        <v>2</v>
      </c>
      <c r="K226" s="196">
        <f>+G226*I226*J226</f>
        <v>33.499180000000003</v>
      </c>
      <c r="L226" s="197"/>
      <c r="M226" s="199"/>
    </row>
    <row r="227" spans="1:13" s="190" customFormat="1" ht="12" x14ac:dyDescent="0.2">
      <c r="A227" s="261"/>
      <c r="B227" s="250"/>
      <c r="C227" s="192"/>
      <c r="D227" s="193"/>
      <c r="E227" s="194"/>
      <c r="F227" s="256"/>
      <c r="G227" s="195"/>
      <c r="H227" s="302">
        <v>1.4213</v>
      </c>
      <c r="I227" s="303"/>
      <c r="J227" s="196">
        <v>-26</v>
      </c>
      <c r="K227" s="196">
        <f>+H227*J227</f>
        <v>-36.953800000000001</v>
      </c>
      <c r="L227" s="197"/>
      <c r="M227" s="198" t="s">
        <v>851</v>
      </c>
    </row>
    <row r="228" spans="1:13" s="190" customFormat="1" ht="12" x14ac:dyDescent="0.2">
      <c r="A228" s="261"/>
      <c r="B228" s="250"/>
      <c r="C228" s="192"/>
      <c r="D228" s="193"/>
      <c r="E228" s="194"/>
      <c r="F228" s="256"/>
      <c r="G228" s="195">
        <v>24.52</v>
      </c>
      <c r="H228" s="193"/>
      <c r="I228" s="193">
        <v>0.90100000000000002</v>
      </c>
      <c r="J228" s="196">
        <v>2</v>
      </c>
      <c r="K228" s="196">
        <f>+G228*I228*J228</f>
        <v>44.185040000000001</v>
      </c>
      <c r="L228" s="197"/>
      <c r="M228" s="198" t="s">
        <v>845</v>
      </c>
    </row>
    <row r="229" spans="1:13" s="190" customFormat="1" ht="12" x14ac:dyDescent="0.2">
      <c r="A229" s="261"/>
      <c r="B229" s="250"/>
      <c r="C229" s="192"/>
      <c r="D229" s="193"/>
      <c r="E229" s="194"/>
      <c r="F229" s="256"/>
      <c r="G229" s="195">
        <v>18.170000000000002</v>
      </c>
      <c r="H229" s="193"/>
      <c r="I229" s="193">
        <v>0.90100000000000002</v>
      </c>
      <c r="J229" s="196">
        <v>2</v>
      </c>
      <c r="K229" s="196">
        <f>+G229*I229*J229</f>
        <v>32.742340000000006</v>
      </c>
      <c r="L229" s="197"/>
      <c r="M229" s="198"/>
    </row>
    <row r="230" spans="1:13" s="190" customFormat="1" ht="12" x14ac:dyDescent="0.2">
      <c r="A230" s="261"/>
      <c r="B230" s="250"/>
      <c r="C230" s="192"/>
      <c r="D230" s="193"/>
      <c r="E230" s="194"/>
      <c r="F230" s="256"/>
      <c r="G230" s="195"/>
      <c r="H230" s="302">
        <v>1.4213</v>
      </c>
      <c r="I230" s="303"/>
      <c r="J230" s="196">
        <v>-28</v>
      </c>
      <c r="K230" s="196">
        <f>+H230*J230</f>
        <v>-39.796399999999998</v>
      </c>
      <c r="L230" s="197"/>
      <c r="M230" s="198" t="s">
        <v>851</v>
      </c>
    </row>
    <row r="231" spans="1:13" s="190" customFormat="1" ht="12" x14ac:dyDescent="0.2">
      <c r="A231" s="261"/>
      <c r="B231" s="250"/>
      <c r="C231" s="192"/>
      <c r="D231" s="193"/>
      <c r="E231" s="194"/>
      <c r="F231" s="256"/>
      <c r="G231" s="195"/>
      <c r="H231" s="196"/>
      <c r="I231" s="196"/>
      <c r="J231" s="196"/>
      <c r="K231" s="196"/>
      <c r="L231" s="197">
        <f>+SUM(K223:K231)</f>
        <v>72.788139999999999</v>
      </c>
      <c r="M231" s="199" t="s">
        <v>788</v>
      </c>
    </row>
    <row r="232" spans="1:13" s="190" customFormat="1" ht="12" x14ac:dyDescent="0.2">
      <c r="A232" s="226"/>
      <c r="B232" s="205"/>
      <c r="C232" s="192"/>
      <c r="D232" s="193"/>
      <c r="E232" s="194"/>
      <c r="F232" s="210"/>
      <c r="G232" s="195"/>
      <c r="H232" s="196"/>
      <c r="I232" s="196"/>
      <c r="J232" s="196"/>
      <c r="K232" s="196"/>
      <c r="L232" s="197"/>
      <c r="M232" s="198"/>
    </row>
    <row r="233" spans="1:13" s="190" customFormat="1" ht="12" x14ac:dyDescent="0.2">
      <c r="A233" s="262">
        <v>3.117</v>
      </c>
      <c r="B233" s="249" t="str">
        <f>VLOOKUP(A233,'catalogo general'!$A$13:$F$739,2,FALSE)</f>
        <v>Firme en banqueta de concreto f'c=250 kg/cm2 con espesor de 20 cm, reforzado con malla electrosoldada 6-6/6-6, bastones @ 80 cm varilla de #3, incluye: material, desperdicios, mano de obra, herramienta, habilitado de acero, equipo</v>
      </c>
      <c r="C233" s="192" t="s">
        <v>627</v>
      </c>
      <c r="D233" s="193"/>
      <c r="E233" s="194"/>
      <c r="F233" s="262" t="str">
        <f>VLOOKUP(A233,'catalogo general'!$A$13:$F$739,3,FALSE)</f>
        <v>M2</v>
      </c>
      <c r="G233" s="195">
        <v>41.59</v>
      </c>
      <c r="H233" s="196">
        <v>2</v>
      </c>
      <c r="I233" s="196"/>
      <c r="J233" s="196">
        <v>1</v>
      </c>
      <c r="K233" s="196">
        <f>+G233*H233*J233</f>
        <v>83.18</v>
      </c>
      <c r="L233" s="197"/>
      <c r="M233" s="198" t="s">
        <v>784</v>
      </c>
    </row>
    <row r="234" spans="1:13" s="190" customFormat="1" ht="12" x14ac:dyDescent="0.2">
      <c r="A234" s="263"/>
      <c r="B234" s="250"/>
      <c r="C234" s="192"/>
      <c r="D234" s="193"/>
      <c r="E234" s="194"/>
      <c r="F234" s="263"/>
      <c r="G234" s="195">
        <v>44.39</v>
      </c>
      <c r="H234" s="196">
        <v>2</v>
      </c>
      <c r="I234" s="196"/>
      <c r="J234" s="196">
        <v>1</v>
      </c>
      <c r="K234" s="196">
        <f>+G234*H234*J234</f>
        <v>88.78</v>
      </c>
      <c r="L234" s="197"/>
      <c r="M234" s="198" t="s">
        <v>785</v>
      </c>
    </row>
    <row r="235" spans="1:13" s="190" customFormat="1" ht="12" x14ac:dyDescent="0.2">
      <c r="A235" s="263"/>
      <c r="B235" s="250"/>
      <c r="C235" s="192"/>
      <c r="D235" s="193"/>
      <c r="E235" s="194"/>
      <c r="F235" s="263"/>
      <c r="G235" s="195">
        <v>13</v>
      </c>
      <c r="H235" s="196">
        <v>2</v>
      </c>
      <c r="I235" s="196"/>
      <c r="J235" s="196">
        <v>1</v>
      </c>
      <c r="K235" s="196">
        <f>+G235*H235*J235</f>
        <v>26</v>
      </c>
      <c r="L235" s="197"/>
      <c r="M235" s="198" t="s">
        <v>837</v>
      </c>
    </row>
    <row r="236" spans="1:13" s="190" customFormat="1" ht="12" x14ac:dyDescent="0.2">
      <c r="A236" s="263"/>
      <c r="B236" s="250"/>
      <c r="C236" s="192"/>
      <c r="D236" s="193"/>
      <c r="E236" s="194"/>
      <c r="F236" s="263"/>
      <c r="G236" s="195"/>
      <c r="H236" s="196"/>
      <c r="I236" s="196"/>
      <c r="J236" s="196"/>
      <c r="K236" s="196"/>
      <c r="L236" s="197"/>
      <c r="M236" s="198"/>
    </row>
    <row r="237" spans="1:13" s="190" customFormat="1" ht="12" x14ac:dyDescent="0.2">
      <c r="A237" s="263"/>
      <c r="B237" s="250"/>
      <c r="C237" s="192"/>
      <c r="D237" s="193"/>
      <c r="E237" s="194"/>
      <c r="F237" s="263"/>
      <c r="G237" s="195"/>
      <c r="H237" s="196"/>
      <c r="I237" s="196"/>
      <c r="J237" s="196"/>
      <c r="K237" s="196"/>
      <c r="L237" s="197"/>
      <c r="M237" s="198"/>
    </row>
    <row r="238" spans="1:13" s="190" customFormat="1" ht="12" x14ac:dyDescent="0.2">
      <c r="A238" s="263"/>
      <c r="B238" s="250"/>
      <c r="C238" s="192"/>
      <c r="D238" s="193"/>
      <c r="E238" s="194"/>
      <c r="F238" s="263"/>
      <c r="G238" s="195"/>
      <c r="H238" s="196"/>
      <c r="I238" s="196"/>
      <c r="J238" s="196"/>
      <c r="K238" s="196"/>
      <c r="L238" s="197">
        <f>+SUM(K233:K238)</f>
        <v>197.96</v>
      </c>
      <c r="M238" s="199" t="s">
        <v>788</v>
      </c>
    </row>
    <row r="239" spans="1:13" s="190" customFormat="1" ht="12" x14ac:dyDescent="0.2">
      <c r="A239" s="225"/>
      <c r="B239" s="202"/>
      <c r="C239" s="192"/>
      <c r="D239" s="193"/>
      <c r="E239" s="194"/>
      <c r="F239" s="193"/>
      <c r="G239" s="195"/>
      <c r="H239" s="196"/>
      <c r="I239" s="196"/>
      <c r="J239" s="196"/>
      <c r="K239" s="196"/>
      <c r="L239" s="197"/>
      <c r="M239" s="198"/>
    </row>
    <row r="240" spans="1:13" s="190" customFormat="1" ht="12" x14ac:dyDescent="0.2">
      <c r="A240" s="260">
        <v>3.1179999999999999</v>
      </c>
      <c r="B240" s="249" t="str">
        <f>VLOOKUP(A240,'catalogo general'!$A$13:$F$739,2,FALSE)</f>
        <v>Fabricacion de piso estampado tipo adoquin en areas según diseño, incluye: material, desperdicios, bases, tinta, selladores, mano de obra, herramienta y equipo.</v>
      </c>
      <c r="C240" s="192" t="s">
        <v>627</v>
      </c>
      <c r="D240" s="193"/>
      <c r="E240" s="194"/>
      <c r="F240" s="255" t="str">
        <f>VLOOKUP(A240,'catalogo general'!$A$13:$F$739,3,FALSE)</f>
        <v>M2</v>
      </c>
      <c r="G240" s="195">
        <v>41.59</v>
      </c>
      <c r="H240" s="196">
        <v>2</v>
      </c>
      <c r="I240" s="196"/>
      <c r="J240" s="196">
        <v>1</v>
      </c>
      <c r="K240" s="196">
        <f>+G240*H240*J240</f>
        <v>83.18</v>
      </c>
      <c r="L240" s="197"/>
      <c r="M240" s="198" t="s">
        <v>784</v>
      </c>
    </row>
    <row r="241" spans="1:13" s="190" customFormat="1" ht="12" x14ac:dyDescent="0.2">
      <c r="A241" s="261"/>
      <c r="B241" s="250"/>
      <c r="C241" s="192"/>
      <c r="D241" s="193"/>
      <c r="E241" s="194"/>
      <c r="F241" s="256"/>
      <c r="G241" s="195">
        <v>44.39</v>
      </c>
      <c r="H241" s="196">
        <v>2</v>
      </c>
      <c r="I241" s="196"/>
      <c r="J241" s="196">
        <v>1</v>
      </c>
      <c r="K241" s="196">
        <f>+G241*H241*J241</f>
        <v>88.78</v>
      </c>
      <c r="L241" s="197"/>
      <c r="M241" s="198" t="s">
        <v>785</v>
      </c>
    </row>
    <row r="242" spans="1:13" s="190" customFormat="1" ht="12" x14ac:dyDescent="0.2">
      <c r="A242" s="261"/>
      <c r="B242" s="250"/>
      <c r="C242" s="192"/>
      <c r="D242" s="193"/>
      <c r="E242" s="194"/>
      <c r="F242" s="256"/>
      <c r="G242" s="195">
        <v>13</v>
      </c>
      <c r="H242" s="196">
        <v>2</v>
      </c>
      <c r="I242" s="196"/>
      <c r="J242" s="196">
        <v>1</v>
      </c>
      <c r="K242" s="196">
        <f>+G242*H242*J242</f>
        <v>26</v>
      </c>
      <c r="L242" s="197"/>
      <c r="M242" s="198" t="s">
        <v>837</v>
      </c>
    </row>
    <row r="243" spans="1:13" s="190" customFormat="1" ht="12" x14ac:dyDescent="0.2">
      <c r="A243" s="272"/>
      <c r="B243" s="251"/>
      <c r="C243" s="192"/>
      <c r="D243" s="193"/>
      <c r="E243" s="194"/>
      <c r="F243" s="257"/>
      <c r="G243" s="195"/>
      <c r="H243" s="196"/>
      <c r="I243" s="196"/>
      <c r="J243" s="196"/>
      <c r="K243" s="196"/>
      <c r="L243" s="197">
        <f>+SUM(K240:K243)</f>
        <v>197.96</v>
      </c>
      <c r="M243" s="199" t="s">
        <v>788</v>
      </c>
    </row>
    <row r="244" spans="1:13" s="190" customFormat="1" ht="12" x14ac:dyDescent="0.2">
      <c r="A244" s="225"/>
      <c r="B244" s="202"/>
      <c r="C244" s="192"/>
      <c r="D244" s="193"/>
      <c r="E244" s="194"/>
      <c r="F244" s="193"/>
      <c r="G244" s="195"/>
      <c r="H244" s="196"/>
      <c r="I244" s="196"/>
      <c r="J244" s="196"/>
      <c r="K244" s="196"/>
      <c r="L244" s="197"/>
      <c r="M244" s="198"/>
    </row>
    <row r="245" spans="1:13" s="190" customFormat="1" ht="12" x14ac:dyDescent="0.2">
      <c r="A245" s="260">
        <v>3.26</v>
      </c>
      <c r="B245" s="249" t="str">
        <f>VLOOKUP(A245,'catalogo general'!$A$13:$F$739,2,FALSE)</f>
        <v>Realización de losa aligerada con casetón polietileno de 0.60x0.60x0.15 cms. concreto f'c= 250 kg/cm2 y nervaduras NE-01 armada con 3 varillas del #3 y estribos del #2 @ 10 y @ 30 cms (sentido corto), nervadura NSM-01 armada con 4 varillas del #4 y estribos del #2 @ 15 cms (sentido largo), nervadura NE-02 armada con 5 varillas del #5 y estribos del #2 @ 15 cms (ver plano) y nervadura NSM-02 armada con 6 varillas del #4 y estribos del #2 @ 15 cms (ver plano), la capa de compresión será colada a 5 cms reforzada con mallalac 6-6/8-8  y tela yesera en su lecho inferior,  Incluye: cimbra, descimbra, material, mano de obra, herramienta y/o equipo y todo lo necesario para su ejecución.</v>
      </c>
      <c r="C245" s="192" t="s">
        <v>627</v>
      </c>
      <c r="D245" s="193"/>
      <c r="E245" s="194"/>
      <c r="F245" s="255" t="str">
        <f>VLOOKUP(A245,'catalogo general'!$A$13:$F$739,3,FALSE)</f>
        <v>M2</v>
      </c>
      <c r="G245" s="195">
        <v>41.25</v>
      </c>
      <c r="H245" s="193">
        <v>1.85</v>
      </c>
      <c r="I245" s="193"/>
      <c r="J245" s="196">
        <v>1</v>
      </c>
      <c r="K245" s="196">
        <f>+G245*H245*J245</f>
        <v>76.3125</v>
      </c>
      <c r="L245" s="197"/>
      <c r="M245" s="206" t="s">
        <v>790</v>
      </c>
    </row>
    <row r="246" spans="1:13" s="190" customFormat="1" ht="12" x14ac:dyDescent="0.2">
      <c r="A246" s="261"/>
      <c r="B246" s="250"/>
      <c r="C246" s="192"/>
      <c r="D246" s="193"/>
      <c r="E246" s="194"/>
      <c r="F246" s="256"/>
      <c r="G246" s="195">
        <v>44.2</v>
      </c>
      <c r="H246" s="193">
        <v>1.85</v>
      </c>
      <c r="I246" s="193"/>
      <c r="J246" s="196">
        <v>1</v>
      </c>
      <c r="K246" s="196">
        <f>+G246*H246*J246</f>
        <v>81.77000000000001</v>
      </c>
      <c r="L246" s="197"/>
      <c r="M246" s="206" t="s">
        <v>792</v>
      </c>
    </row>
    <row r="247" spans="1:13" s="190" customFormat="1" ht="12" x14ac:dyDescent="0.2">
      <c r="A247" s="261"/>
      <c r="B247" s="250"/>
      <c r="C247" s="192"/>
      <c r="D247" s="193"/>
      <c r="E247" s="194"/>
      <c r="F247" s="256"/>
      <c r="G247" s="195"/>
      <c r="H247" s="193"/>
      <c r="I247" s="193"/>
      <c r="J247" s="196"/>
      <c r="K247" s="196"/>
      <c r="L247" s="197"/>
      <c r="M247" s="206"/>
    </row>
    <row r="248" spans="1:13" s="190" customFormat="1" ht="12" x14ac:dyDescent="0.2">
      <c r="A248" s="261"/>
      <c r="B248" s="250"/>
      <c r="C248" s="192"/>
      <c r="D248" s="193"/>
      <c r="E248" s="194"/>
      <c r="F248" s="256"/>
      <c r="G248" s="195"/>
      <c r="H248" s="193"/>
      <c r="I248" s="193"/>
      <c r="J248" s="196"/>
      <c r="K248" s="196"/>
      <c r="L248" s="197"/>
      <c r="M248" s="206"/>
    </row>
    <row r="249" spans="1:13" s="190" customFormat="1" ht="12" x14ac:dyDescent="0.2">
      <c r="A249" s="261"/>
      <c r="B249" s="250"/>
      <c r="C249" s="192"/>
      <c r="D249" s="193"/>
      <c r="E249" s="194"/>
      <c r="F249" s="256"/>
      <c r="G249" s="195"/>
      <c r="H249" s="193"/>
      <c r="I249" s="193"/>
      <c r="J249" s="196"/>
      <c r="K249" s="196"/>
      <c r="L249" s="197"/>
      <c r="M249" s="206"/>
    </row>
    <row r="250" spans="1:13" s="190" customFormat="1" ht="12" x14ac:dyDescent="0.2">
      <c r="A250" s="261"/>
      <c r="B250" s="250"/>
      <c r="C250" s="192"/>
      <c r="D250" s="193"/>
      <c r="E250" s="194"/>
      <c r="F250" s="256"/>
      <c r="G250" s="195"/>
      <c r="H250" s="193"/>
      <c r="I250" s="193"/>
      <c r="J250" s="196"/>
      <c r="K250" s="196"/>
      <c r="L250" s="197"/>
      <c r="M250" s="206"/>
    </row>
    <row r="251" spans="1:13" s="190" customFormat="1" ht="12" x14ac:dyDescent="0.2">
      <c r="A251" s="261"/>
      <c r="B251" s="250"/>
      <c r="C251" s="192"/>
      <c r="D251" s="193"/>
      <c r="E251" s="194"/>
      <c r="F251" s="256"/>
      <c r="G251" s="195"/>
      <c r="H251" s="193"/>
      <c r="I251" s="193"/>
      <c r="J251" s="196"/>
      <c r="K251" s="196"/>
      <c r="L251" s="197"/>
      <c r="M251" s="206"/>
    </row>
    <row r="252" spans="1:13" s="190" customFormat="1" ht="12" x14ac:dyDescent="0.2">
      <c r="A252" s="261"/>
      <c r="B252" s="250"/>
      <c r="C252" s="192"/>
      <c r="D252" s="193"/>
      <c r="E252" s="194"/>
      <c r="F252" s="256"/>
      <c r="G252" s="195"/>
      <c r="H252" s="193"/>
      <c r="I252" s="193"/>
      <c r="J252" s="196"/>
      <c r="K252" s="196"/>
      <c r="L252" s="197"/>
      <c r="M252" s="206"/>
    </row>
    <row r="253" spans="1:13" s="190" customFormat="1" ht="12" x14ac:dyDescent="0.2">
      <c r="A253" s="261"/>
      <c r="B253" s="250"/>
      <c r="C253" s="192"/>
      <c r="D253" s="193"/>
      <c r="E253" s="194"/>
      <c r="F253" s="256"/>
      <c r="G253" s="195"/>
      <c r="H253" s="193"/>
      <c r="I253" s="193"/>
      <c r="J253" s="196"/>
      <c r="K253" s="196"/>
      <c r="L253" s="197"/>
      <c r="M253" s="206"/>
    </row>
    <row r="254" spans="1:13" s="190" customFormat="1" ht="12" x14ac:dyDescent="0.2">
      <c r="A254" s="261"/>
      <c r="B254" s="250"/>
      <c r="C254" s="192"/>
      <c r="D254" s="193"/>
      <c r="E254" s="194"/>
      <c r="F254" s="256"/>
      <c r="G254" s="195"/>
      <c r="H254" s="193"/>
      <c r="I254" s="193"/>
      <c r="J254" s="196"/>
      <c r="K254" s="196"/>
      <c r="L254" s="197"/>
      <c r="M254" s="206"/>
    </row>
    <row r="255" spans="1:13" s="190" customFormat="1" ht="12" x14ac:dyDescent="0.2">
      <c r="A255" s="261"/>
      <c r="B255" s="250"/>
      <c r="C255" s="192"/>
      <c r="D255" s="193"/>
      <c r="E255" s="194"/>
      <c r="F255" s="256"/>
      <c r="G255" s="195"/>
      <c r="H255" s="193"/>
      <c r="I255" s="193"/>
      <c r="J255" s="196"/>
      <c r="K255" s="196"/>
      <c r="L255" s="197"/>
      <c r="M255" s="206"/>
    </row>
    <row r="256" spans="1:13" s="190" customFormat="1" ht="12" x14ac:dyDescent="0.2">
      <c r="A256" s="261"/>
      <c r="B256" s="250"/>
      <c r="C256" s="192"/>
      <c r="D256" s="193"/>
      <c r="E256" s="194"/>
      <c r="F256" s="256"/>
      <c r="G256" s="195"/>
      <c r="H256" s="193"/>
      <c r="I256" s="193"/>
      <c r="J256" s="196"/>
      <c r="K256" s="196"/>
      <c r="L256" s="197"/>
      <c r="M256" s="206"/>
    </row>
    <row r="257" spans="1:13" s="190" customFormat="1" ht="12" x14ac:dyDescent="0.2">
      <c r="A257" s="261"/>
      <c r="B257" s="250"/>
      <c r="C257" s="192"/>
      <c r="D257" s="193"/>
      <c r="E257" s="194"/>
      <c r="F257" s="256"/>
      <c r="G257" s="195"/>
      <c r="H257" s="193"/>
      <c r="I257" s="193"/>
      <c r="J257" s="196"/>
      <c r="K257" s="196"/>
      <c r="L257" s="197"/>
      <c r="M257" s="206"/>
    </row>
    <row r="258" spans="1:13" s="190" customFormat="1" ht="12" x14ac:dyDescent="0.2">
      <c r="A258" s="261"/>
      <c r="B258" s="250"/>
      <c r="C258" s="192"/>
      <c r="D258" s="193"/>
      <c r="E258" s="194"/>
      <c r="F258" s="256"/>
      <c r="G258" s="195"/>
      <c r="H258" s="193"/>
      <c r="I258" s="193"/>
      <c r="J258" s="196"/>
      <c r="K258" s="196"/>
      <c r="L258" s="197"/>
      <c r="M258" s="206"/>
    </row>
    <row r="259" spans="1:13" s="190" customFormat="1" ht="12" x14ac:dyDescent="0.2">
      <c r="A259" s="261"/>
      <c r="B259" s="250"/>
      <c r="C259" s="192"/>
      <c r="D259" s="193"/>
      <c r="E259" s="194"/>
      <c r="F259" s="256"/>
      <c r="G259" s="195"/>
      <c r="H259" s="193"/>
      <c r="I259" s="193"/>
      <c r="J259" s="196"/>
      <c r="K259" s="196"/>
      <c r="L259" s="197"/>
      <c r="M259" s="206"/>
    </row>
    <row r="260" spans="1:13" s="190" customFormat="1" ht="12" x14ac:dyDescent="0.2">
      <c r="A260" s="272"/>
      <c r="B260" s="251"/>
      <c r="C260" s="192"/>
      <c r="D260" s="193"/>
      <c r="E260" s="194"/>
      <c r="F260" s="257"/>
      <c r="G260" s="195"/>
      <c r="H260" s="193"/>
      <c r="I260" s="193"/>
      <c r="J260" s="196"/>
      <c r="K260" s="196"/>
      <c r="L260" s="197">
        <f>+SUM(K245:K260)</f>
        <v>158.08250000000001</v>
      </c>
      <c r="M260" s="199" t="s">
        <v>788</v>
      </c>
    </row>
    <row r="261" spans="1:13" s="190" customFormat="1" ht="12" x14ac:dyDescent="0.2">
      <c r="A261" s="225"/>
      <c r="B261" s="202"/>
      <c r="C261" s="192"/>
      <c r="D261" s="193"/>
      <c r="E261" s="194"/>
      <c r="F261" s="193"/>
      <c r="G261" s="195"/>
      <c r="H261" s="193"/>
      <c r="I261" s="193"/>
      <c r="J261" s="196"/>
      <c r="K261" s="196"/>
      <c r="L261" s="197"/>
      <c r="M261" s="206"/>
    </row>
    <row r="262" spans="1:13" s="190" customFormat="1" ht="12" x14ac:dyDescent="0.2">
      <c r="A262" s="260">
        <v>3.48</v>
      </c>
      <c r="B262" s="249" t="str">
        <f>VLOOKUP(A262,'catalogo general'!$A$13:$F$739,2,FALSE)</f>
        <v>Realizacion de aplanado a base de yeso en volados en plafones, sobre tela yesera: material, mano de obra, herramienta y todo lo necesario para su ejecución.</v>
      </c>
      <c r="C262" s="192" t="s">
        <v>627</v>
      </c>
      <c r="D262" s="193"/>
      <c r="E262" s="194"/>
      <c r="F262" s="255" t="str">
        <f>VLOOKUP(A262,'catalogo general'!$A$13:$F$739,3,FALSE)</f>
        <v>M2</v>
      </c>
      <c r="G262" s="195">
        <v>41.25</v>
      </c>
      <c r="H262" s="193">
        <v>1.85</v>
      </c>
      <c r="I262" s="193"/>
      <c r="J262" s="196">
        <v>1</v>
      </c>
      <c r="K262" s="196">
        <f>+G262*H262*J262</f>
        <v>76.3125</v>
      </c>
      <c r="L262" s="197"/>
      <c r="M262" s="206" t="s">
        <v>790</v>
      </c>
    </row>
    <row r="263" spans="1:13" s="190" customFormat="1" ht="12" x14ac:dyDescent="0.2">
      <c r="A263" s="261"/>
      <c r="B263" s="250"/>
      <c r="C263" s="192"/>
      <c r="D263" s="193"/>
      <c r="E263" s="194"/>
      <c r="F263" s="256"/>
      <c r="G263" s="195">
        <v>44.2</v>
      </c>
      <c r="H263" s="193">
        <v>1.85</v>
      </c>
      <c r="I263" s="193"/>
      <c r="J263" s="196">
        <v>1</v>
      </c>
      <c r="K263" s="196">
        <f>+G263*H263*J263</f>
        <v>81.77000000000001</v>
      </c>
      <c r="L263" s="197"/>
      <c r="M263" s="206" t="s">
        <v>792</v>
      </c>
    </row>
    <row r="264" spans="1:13" s="190" customFormat="1" ht="12" x14ac:dyDescent="0.2">
      <c r="A264" s="261"/>
      <c r="B264" s="250"/>
      <c r="C264" s="192"/>
      <c r="D264" s="193"/>
      <c r="E264" s="194"/>
      <c r="F264" s="256"/>
      <c r="G264" s="195"/>
      <c r="H264" s="193"/>
      <c r="I264" s="193"/>
      <c r="J264" s="196"/>
      <c r="K264" s="196"/>
      <c r="L264" s="197"/>
      <c r="M264" s="198"/>
    </row>
    <row r="265" spans="1:13" s="190" customFormat="1" ht="12" x14ac:dyDescent="0.2">
      <c r="A265" s="261"/>
      <c r="B265" s="250"/>
      <c r="C265" s="192"/>
      <c r="D265" s="193"/>
      <c r="E265" s="194"/>
      <c r="F265" s="256"/>
      <c r="G265" s="195"/>
      <c r="H265" s="193"/>
      <c r="I265" s="193"/>
      <c r="J265" s="196"/>
      <c r="K265" s="196"/>
      <c r="L265" s="197">
        <f>+SUM(K262:K265)</f>
        <v>158.08250000000001</v>
      </c>
      <c r="M265" s="199" t="s">
        <v>788</v>
      </c>
    </row>
    <row r="266" spans="1:13" s="190" customFormat="1" ht="12" x14ac:dyDescent="0.2">
      <c r="A266" s="225"/>
      <c r="B266" s="202"/>
      <c r="C266" s="192"/>
      <c r="D266" s="193"/>
      <c r="E266" s="194"/>
      <c r="F266" s="193"/>
      <c r="G266" s="195"/>
      <c r="H266" s="193"/>
      <c r="I266" s="193"/>
      <c r="J266" s="196"/>
      <c r="K266" s="196"/>
      <c r="L266" s="197"/>
      <c r="M266" s="206"/>
    </row>
    <row r="267" spans="1:13" s="190" customFormat="1" ht="12" x14ac:dyDescent="0.2">
      <c r="A267" s="305">
        <v>3.1219999999999999</v>
      </c>
      <c r="B267" s="304" t="str">
        <f>VLOOKUP(A267,'catalogo general'!$A$13:$F$739,2,FALSE)</f>
        <v>Suministro y colocacion de molduras prefabricadas en pretil, según diseño, incluye: material, mano de obra, herramienta y equipo necesario.</v>
      </c>
      <c r="C267" s="192" t="s">
        <v>627</v>
      </c>
      <c r="D267" s="193"/>
      <c r="E267" s="194"/>
      <c r="F267" s="268" t="str">
        <f>VLOOKUP(A267,'catalogo general'!$A$13:$F$739,3,FALSE)</f>
        <v>ML</v>
      </c>
      <c r="G267" s="195">
        <f>0.4+0.4+0.2+0.2</f>
        <v>1.2</v>
      </c>
      <c r="H267" s="193"/>
      <c r="I267" s="193"/>
      <c r="J267" s="196">
        <f>+J183+J184</f>
        <v>24</v>
      </c>
      <c r="K267" s="196">
        <f>+G267*J267</f>
        <v>28.799999999999997</v>
      </c>
      <c r="L267" s="197"/>
      <c r="M267" s="206" t="s">
        <v>838</v>
      </c>
    </row>
    <row r="268" spans="1:13" s="190" customFormat="1" ht="12" x14ac:dyDescent="0.2">
      <c r="A268" s="305"/>
      <c r="B268" s="304"/>
      <c r="C268" s="192"/>
      <c r="D268" s="193"/>
      <c r="E268" s="194"/>
      <c r="F268" s="268"/>
      <c r="G268" s="195">
        <f>0.3+0.3+0.35+0.35</f>
        <v>1.2999999999999998</v>
      </c>
      <c r="H268" s="193"/>
      <c r="I268" s="193"/>
      <c r="J268" s="196">
        <f>+J191+J192</f>
        <v>4</v>
      </c>
      <c r="K268" s="196">
        <f>+G268*J268</f>
        <v>5.1999999999999993</v>
      </c>
      <c r="L268" s="197"/>
      <c r="M268" s="206" t="s">
        <v>839</v>
      </c>
    </row>
    <row r="269" spans="1:13" s="190" customFormat="1" ht="12" x14ac:dyDescent="0.2">
      <c r="A269" s="305"/>
      <c r="B269" s="304"/>
      <c r="C269" s="192"/>
      <c r="D269" s="193"/>
      <c r="E269" s="194"/>
      <c r="F269" s="268"/>
      <c r="G269" s="195">
        <f>0.3+0.3+0.2+0.2+0.205</f>
        <v>1.2050000000000001</v>
      </c>
      <c r="H269" s="193"/>
      <c r="I269" s="193"/>
      <c r="J269" s="196">
        <f>+J199</f>
        <v>2</v>
      </c>
      <c r="K269" s="196">
        <f>+G269*J269</f>
        <v>2.41</v>
      </c>
      <c r="L269" s="197"/>
      <c r="M269" s="206" t="s">
        <v>840</v>
      </c>
    </row>
    <row r="270" spans="1:13" s="190" customFormat="1" ht="12" x14ac:dyDescent="0.2">
      <c r="A270" s="305"/>
      <c r="B270" s="304"/>
      <c r="C270" s="192"/>
      <c r="D270" s="193"/>
      <c r="E270" s="194"/>
      <c r="F270" s="268"/>
      <c r="G270" s="195">
        <f>+L213</f>
        <v>75.81</v>
      </c>
      <c r="H270" s="193"/>
      <c r="I270" s="193"/>
      <c r="J270" s="196">
        <v>1</v>
      </c>
      <c r="K270" s="196">
        <f>+G270*J270</f>
        <v>75.81</v>
      </c>
      <c r="L270" s="197"/>
      <c r="M270" s="206" t="s">
        <v>841</v>
      </c>
    </row>
    <row r="271" spans="1:13" s="190" customFormat="1" ht="12" x14ac:dyDescent="0.2">
      <c r="A271" s="305"/>
      <c r="B271" s="304"/>
      <c r="C271" s="192"/>
      <c r="D271" s="193"/>
      <c r="E271" s="194"/>
      <c r="F271" s="268"/>
      <c r="G271" s="195"/>
      <c r="H271" s="193"/>
      <c r="I271" s="193"/>
      <c r="J271" s="196"/>
      <c r="K271" s="196"/>
      <c r="L271" s="197">
        <f>+SUM(K267:K270)</f>
        <v>112.22</v>
      </c>
      <c r="M271" s="199" t="s">
        <v>788</v>
      </c>
    </row>
    <row r="272" spans="1:13" s="190" customFormat="1" ht="12" x14ac:dyDescent="0.2">
      <c r="A272" s="231"/>
      <c r="B272" s="232"/>
      <c r="C272" s="192"/>
      <c r="D272" s="193"/>
      <c r="E272" s="194"/>
      <c r="F272" s="213"/>
      <c r="G272" s="195"/>
      <c r="H272" s="193"/>
      <c r="I272" s="193"/>
      <c r="J272" s="196"/>
      <c r="K272" s="196"/>
      <c r="L272" s="197"/>
      <c r="M272" s="199"/>
    </row>
    <row r="273" spans="1:13" s="190" customFormat="1" ht="12" x14ac:dyDescent="0.2">
      <c r="A273" s="258">
        <v>3.1280000000000001</v>
      </c>
      <c r="B273" s="249" t="str">
        <f>VLOOKUP(A273,'catalogo general'!$A$13:$F$739,2,FALSE)</f>
        <v>Realización de muro de tabique rojo recocido de 1a a 20 cm de espesor asentado con mortero, arena proporción 1:3 acabado común, incluye: andamios, material, material, mano de obra, herramienta y/o equipo y todo lo necesario para su ejecución.</v>
      </c>
      <c r="C273" s="192" t="s">
        <v>627</v>
      </c>
      <c r="D273" s="193"/>
      <c r="E273" s="194"/>
      <c r="F273" s="255" t="str">
        <f>VLOOKUP(A273,'catalogo general'!$A$13:$F$739,3,FALSE)</f>
        <v>M2</v>
      </c>
      <c r="G273" s="195">
        <v>17.39</v>
      </c>
      <c r="H273" s="193"/>
      <c r="I273" s="193">
        <v>0.90100000000000002</v>
      </c>
      <c r="J273" s="196">
        <v>1</v>
      </c>
      <c r="K273" s="196">
        <f>+G273*I273*J273</f>
        <v>15.66839</v>
      </c>
      <c r="L273" s="197"/>
      <c r="M273" s="198" t="s">
        <v>844</v>
      </c>
    </row>
    <row r="274" spans="1:13" s="190" customFormat="1" ht="12" x14ac:dyDescent="0.2">
      <c r="A274" s="259"/>
      <c r="B274" s="250"/>
      <c r="C274" s="192"/>
      <c r="D274" s="193"/>
      <c r="E274" s="194"/>
      <c r="F274" s="256"/>
      <c r="G274" s="195">
        <v>18.59</v>
      </c>
      <c r="H274" s="193"/>
      <c r="I274" s="193">
        <v>0.90100000000000002</v>
      </c>
      <c r="J274" s="196">
        <v>1</v>
      </c>
      <c r="K274" s="196">
        <f>+G274*I274*J274</f>
        <v>16.749590000000001</v>
      </c>
      <c r="L274" s="197"/>
      <c r="M274" s="199"/>
    </row>
    <row r="275" spans="1:13" s="190" customFormat="1" ht="12" x14ac:dyDescent="0.2">
      <c r="A275" s="259"/>
      <c r="B275" s="250"/>
      <c r="C275" s="192"/>
      <c r="D275" s="193"/>
      <c r="E275" s="194"/>
      <c r="F275" s="256"/>
      <c r="G275" s="195"/>
      <c r="H275" s="302">
        <v>1.4213</v>
      </c>
      <c r="I275" s="303"/>
      <c r="J275" s="196">
        <v>-13</v>
      </c>
      <c r="K275" s="196">
        <f>+H275*J275</f>
        <v>-18.476900000000001</v>
      </c>
      <c r="L275" s="197"/>
      <c r="M275" s="198" t="s">
        <v>851</v>
      </c>
    </row>
    <row r="276" spans="1:13" s="190" customFormat="1" ht="12" x14ac:dyDescent="0.2">
      <c r="A276" s="259"/>
      <c r="B276" s="250"/>
      <c r="C276" s="192"/>
      <c r="D276" s="193"/>
      <c r="E276" s="194"/>
      <c r="F276" s="256"/>
      <c r="G276" s="195">
        <v>24.52</v>
      </c>
      <c r="H276" s="193"/>
      <c r="I276" s="193">
        <v>0.90100000000000002</v>
      </c>
      <c r="J276" s="196">
        <v>1</v>
      </c>
      <c r="K276" s="196">
        <f>+G276*I276*J276</f>
        <v>22.09252</v>
      </c>
      <c r="L276" s="197"/>
      <c r="M276" s="198" t="s">
        <v>845</v>
      </c>
    </row>
    <row r="277" spans="1:13" s="190" customFormat="1" ht="12" x14ac:dyDescent="0.2">
      <c r="A277" s="259"/>
      <c r="B277" s="250"/>
      <c r="C277" s="192"/>
      <c r="D277" s="193"/>
      <c r="E277" s="194"/>
      <c r="F277" s="256"/>
      <c r="G277" s="195">
        <v>18.170000000000002</v>
      </c>
      <c r="H277" s="193"/>
      <c r="I277" s="193">
        <v>0.90100000000000002</v>
      </c>
      <c r="J277" s="196">
        <v>1</v>
      </c>
      <c r="K277" s="196">
        <f>+G277*I277*J277</f>
        <v>16.371170000000003</v>
      </c>
      <c r="L277" s="197"/>
      <c r="M277" s="198"/>
    </row>
    <row r="278" spans="1:13" s="190" customFormat="1" ht="12" x14ac:dyDescent="0.2">
      <c r="A278" s="259"/>
      <c r="B278" s="250"/>
      <c r="C278" s="192"/>
      <c r="D278" s="193"/>
      <c r="E278" s="194"/>
      <c r="F278" s="256"/>
      <c r="G278" s="195"/>
      <c r="H278" s="302">
        <v>1.4213</v>
      </c>
      <c r="I278" s="303"/>
      <c r="J278" s="196">
        <v>-14</v>
      </c>
      <c r="K278" s="196">
        <f>+H278*J278</f>
        <v>-19.898199999999999</v>
      </c>
      <c r="L278" s="197"/>
      <c r="M278" s="198" t="s">
        <v>851</v>
      </c>
    </row>
    <row r="279" spans="1:13" s="190" customFormat="1" ht="12" x14ac:dyDescent="0.2">
      <c r="A279" s="259"/>
      <c r="B279" s="250"/>
      <c r="C279" s="229"/>
      <c r="D279" s="212"/>
      <c r="E279" s="230"/>
      <c r="F279" s="256"/>
      <c r="G279" s="195"/>
      <c r="H279" s="193"/>
      <c r="I279" s="193"/>
      <c r="J279" s="196"/>
      <c r="K279" s="196"/>
      <c r="L279" s="197">
        <f>+SUM(K273:K278)</f>
        <v>32.506569999999996</v>
      </c>
      <c r="M279" s="199" t="s">
        <v>788</v>
      </c>
    </row>
    <row r="280" spans="1:13" s="190" customFormat="1" ht="12" x14ac:dyDescent="0.2">
      <c r="A280" s="225"/>
      <c r="B280" s="202"/>
      <c r="C280" s="192"/>
      <c r="D280" s="193"/>
      <c r="E280" s="193"/>
      <c r="F280" s="193"/>
      <c r="G280" s="195"/>
      <c r="H280" s="196"/>
      <c r="I280" s="196"/>
      <c r="J280" s="196"/>
      <c r="K280" s="196"/>
      <c r="L280" s="197"/>
      <c r="M280" s="198"/>
    </row>
    <row r="281" spans="1:13" s="190" customFormat="1" ht="12" x14ac:dyDescent="0.2">
      <c r="A281" s="224">
        <v>6</v>
      </c>
      <c r="B281" s="191" t="str">
        <f>VLOOKUP(A281,'catalogo general'!$A$13:$F$739,2,FALSE)</f>
        <v>INSTALACIÓN ELÉCTRICA</v>
      </c>
      <c r="C281" s="192" t="s">
        <v>627</v>
      </c>
      <c r="D281" s="193"/>
      <c r="E281" s="193"/>
      <c r="F281" s="193"/>
      <c r="G281" s="195"/>
      <c r="H281" s="196"/>
      <c r="I281" s="196"/>
      <c r="J281" s="196"/>
      <c r="K281" s="196"/>
      <c r="L281" s="197"/>
      <c r="M281" s="198"/>
    </row>
    <row r="282" spans="1:13" s="190" customFormat="1" ht="12" x14ac:dyDescent="0.2">
      <c r="A282" s="260">
        <v>6.18</v>
      </c>
      <c r="B282" s="249" t="str">
        <f>VLOOKUP(A282,'catalogo general'!$A$13:$F$739,2,FALSE)</f>
        <v xml:space="preserve">Suministro e instalacion de interruptor termomagnetico de 1 polo - 15amp a 50 amps. Incluye: material, mano de obra, herramienta y/o equipo y todo lo necesario para su ejecución. </v>
      </c>
      <c r="C282" s="192" t="s">
        <v>627</v>
      </c>
      <c r="D282" s="193"/>
      <c r="E282" s="193"/>
      <c r="F282" s="255" t="str">
        <f>VLOOKUP(A282,'catalogo general'!$A$13:$F$739,3,FALSE)</f>
        <v>PZA</v>
      </c>
      <c r="G282" s="195"/>
      <c r="H282" s="196"/>
      <c r="I282" s="196"/>
      <c r="J282" s="196">
        <v>1</v>
      </c>
      <c r="K282" s="196">
        <f>+J282</f>
        <v>1</v>
      </c>
      <c r="L282" s="197"/>
      <c r="M282" s="198" t="s">
        <v>842</v>
      </c>
    </row>
    <row r="283" spans="1:13" s="190" customFormat="1" ht="12.75" customHeight="1" x14ac:dyDescent="0.2">
      <c r="A283" s="261"/>
      <c r="B283" s="250"/>
      <c r="C283" s="192"/>
      <c r="D283" s="193"/>
      <c r="E283" s="193"/>
      <c r="F283" s="256"/>
      <c r="G283" s="195"/>
      <c r="H283" s="196"/>
      <c r="I283" s="196"/>
      <c r="J283" s="196"/>
      <c r="K283" s="196"/>
      <c r="L283" s="197"/>
      <c r="M283" s="198"/>
    </row>
    <row r="284" spans="1:13" s="190" customFormat="1" ht="12.75" customHeight="1" x14ac:dyDescent="0.2">
      <c r="A284" s="261"/>
      <c r="B284" s="250"/>
      <c r="C284" s="192"/>
      <c r="D284" s="193"/>
      <c r="E284" s="193"/>
      <c r="F284" s="256"/>
      <c r="G284" s="195"/>
      <c r="H284" s="196"/>
      <c r="I284" s="196"/>
      <c r="J284" s="196"/>
      <c r="K284" s="196"/>
      <c r="L284" s="197"/>
      <c r="M284" s="198"/>
    </row>
    <row r="285" spans="1:13" s="190" customFormat="1" ht="12.75" customHeight="1" x14ac:dyDescent="0.2">
      <c r="A285" s="261"/>
      <c r="B285" s="250"/>
      <c r="C285" s="192"/>
      <c r="D285" s="193"/>
      <c r="E285" s="193"/>
      <c r="F285" s="256"/>
      <c r="G285" s="195"/>
      <c r="H285" s="196"/>
      <c r="I285" s="196"/>
      <c r="J285" s="196"/>
      <c r="K285" s="196"/>
      <c r="L285" s="197"/>
      <c r="M285" s="198"/>
    </row>
    <row r="286" spans="1:13" s="190" customFormat="1" ht="12.75" customHeight="1" x14ac:dyDescent="0.2">
      <c r="A286" s="272"/>
      <c r="B286" s="250"/>
      <c r="C286" s="192"/>
      <c r="D286" s="193"/>
      <c r="E286" s="193"/>
      <c r="F286" s="257"/>
      <c r="G286" s="195"/>
      <c r="H286" s="196"/>
      <c r="I286" s="196"/>
      <c r="J286" s="196"/>
      <c r="K286" s="196"/>
      <c r="L286" s="197">
        <f>+SUM(K282:K285)</f>
        <v>1</v>
      </c>
      <c r="M286" s="199" t="s">
        <v>788</v>
      </c>
    </row>
    <row r="287" spans="1:13" s="190" customFormat="1" ht="12" x14ac:dyDescent="0.2">
      <c r="A287" s="225"/>
      <c r="B287" s="202"/>
      <c r="C287" s="192"/>
      <c r="D287" s="193"/>
      <c r="E287" s="193"/>
      <c r="F287" s="193"/>
      <c r="G287" s="195"/>
      <c r="H287" s="196"/>
      <c r="I287" s="196"/>
      <c r="J287" s="196"/>
      <c r="K287" s="196"/>
      <c r="L287" s="197"/>
      <c r="M287" s="198"/>
    </row>
    <row r="288" spans="1:13" s="190" customFormat="1" ht="12" x14ac:dyDescent="0.2">
      <c r="A288" s="260">
        <v>6.22</v>
      </c>
      <c r="B288" s="249" t="str">
        <f>VLOOKUP(A288,'catalogo general'!$A$13:$F$739,2,FALSE)</f>
        <v>Suministro de alimentación eléctrica desde concentrado de medidores, para luminarias spot en piso, con cable thw 12 tres hilos incluye: poliflex de 1/2" excavación, relleno, material, mano de obra, herramienta y/o equipo y todo lo necesario para su correcta ejecución.</v>
      </c>
      <c r="C288" s="192" t="s">
        <v>627</v>
      </c>
      <c r="D288" s="193"/>
      <c r="E288" s="193"/>
      <c r="F288" s="264" t="str">
        <f>VLOOKUP(A288,'catalogo general'!$A$13:$F$739,3,FALSE)</f>
        <v>PZA</v>
      </c>
      <c r="G288" s="195"/>
      <c r="H288" s="196"/>
      <c r="I288" s="196"/>
      <c r="J288" s="196">
        <v>1</v>
      </c>
      <c r="K288" s="196">
        <f>+J288</f>
        <v>1</v>
      </c>
      <c r="L288" s="197"/>
      <c r="M288" s="198" t="s">
        <v>842</v>
      </c>
    </row>
    <row r="289" spans="1:13" s="190" customFormat="1" ht="12" x14ac:dyDescent="0.2">
      <c r="A289" s="261"/>
      <c r="B289" s="250"/>
      <c r="C289" s="192"/>
      <c r="D289" s="193"/>
      <c r="E289" s="193"/>
      <c r="F289" s="265"/>
      <c r="G289" s="195"/>
      <c r="H289" s="196"/>
      <c r="I289" s="196"/>
      <c r="J289" s="196"/>
      <c r="K289" s="196"/>
      <c r="L289" s="197"/>
      <c r="M289" s="198"/>
    </row>
    <row r="290" spans="1:13" s="190" customFormat="1" ht="12" x14ac:dyDescent="0.2">
      <c r="A290" s="261"/>
      <c r="B290" s="250"/>
      <c r="C290" s="192"/>
      <c r="D290" s="193"/>
      <c r="E290" s="193"/>
      <c r="F290" s="265"/>
      <c r="G290" s="195"/>
      <c r="H290" s="196"/>
      <c r="I290" s="196"/>
      <c r="J290" s="196"/>
      <c r="K290" s="196"/>
      <c r="L290" s="197"/>
      <c r="M290" s="198"/>
    </row>
    <row r="291" spans="1:13" s="190" customFormat="1" ht="12" x14ac:dyDescent="0.2">
      <c r="A291" s="261"/>
      <c r="B291" s="250"/>
      <c r="C291" s="192"/>
      <c r="D291" s="193"/>
      <c r="E291" s="193"/>
      <c r="F291" s="265"/>
      <c r="G291" s="195"/>
      <c r="H291" s="196"/>
      <c r="I291" s="196"/>
      <c r="J291" s="196"/>
      <c r="K291" s="196"/>
      <c r="L291" s="197"/>
      <c r="M291" s="198"/>
    </row>
    <row r="292" spans="1:13" s="190" customFormat="1" ht="12" x14ac:dyDescent="0.2">
      <c r="A292" s="261"/>
      <c r="B292" s="250"/>
      <c r="C292" s="192"/>
      <c r="D292" s="193"/>
      <c r="E292" s="193"/>
      <c r="F292" s="265"/>
      <c r="G292" s="195"/>
      <c r="H292" s="196"/>
      <c r="I292" s="196"/>
      <c r="J292" s="196"/>
      <c r="K292" s="196"/>
      <c r="L292" s="197"/>
      <c r="M292" s="199"/>
    </row>
    <row r="293" spans="1:13" s="190" customFormat="1" ht="12" x14ac:dyDescent="0.2">
      <c r="A293" s="261"/>
      <c r="B293" s="250"/>
      <c r="C293" s="192"/>
      <c r="D293" s="193"/>
      <c r="E293" s="193"/>
      <c r="F293" s="265"/>
      <c r="G293" s="195"/>
      <c r="H293" s="196"/>
      <c r="I293" s="196"/>
      <c r="J293" s="196"/>
      <c r="K293" s="196"/>
      <c r="L293" s="197"/>
      <c r="M293" s="198"/>
    </row>
    <row r="294" spans="1:13" s="190" customFormat="1" ht="12" x14ac:dyDescent="0.2">
      <c r="A294" s="261"/>
      <c r="B294" s="250"/>
      <c r="C294" s="192"/>
      <c r="D294" s="193"/>
      <c r="E294" s="193"/>
      <c r="F294" s="265"/>
      <c r="G294" s="195"/>
      <c r="H294" s="196"/>
      <c r="I294" s="196"/>
      <c r="J294" s="196"/>
      <c r="K294" s="196"/>
      <c r="L294" s="197">
        <f>+SUM(K288:K293)</f>
        <v>1</v>
      </c>
      <c r="M294" s="199" t="s">
        <v>788</v>
      </c>
    </row>
    <row r="295" spans="1:13" s="190" customFormat="1" ht="12" x14ac:dyDescent="0.2">
      <c r="A295" s="225"/>
      <c r="B295" s="202"/>
      <c r="C295" s="192"/>
      <c r="D295" s="193"/>
      <c r="E295" s="193"/>
      <c r="F295" s="193"/>
      <c r="G295" s="195"/>
      <c r="H295" s="196"/>
      <c r="I295" s="196"/>
      <c r="J295" s="196"/>
      <c r="K295" s="196"/>
      <c r="L295" s="197"/>
      <c r="M295" s="198"/>
    </row>
    <row r="296" spans="1:13" s="190" customFormat="1" ht="12" x14ac:dyDescent="0.2">
      <c r="A296" s="260">
        <v>6.67</v>
      </c>
      <c r="B296" s="249" t="str">
        <f>VLOOKUP(A296,'catalogo general'!$A$13:$F$739,2,FALSE)</f>
        <v xml:space="preserve">Suministro y colocacion de centro de carga, Square D , QO  02 220/127 square d. o similar, incluye conexión a tierra, mano de obra, material, herramienta y equipo. </v>
      </c>
      <c r="C296" s="192" t="s">
        <v>627</v>
      </c>
      <c r="D296" s="193"/>
      <c r="E296" s="194"/>
      <c r="F296" s="255" t="str">
        <f>VLOOKUP(A296,'catalogo general'!$A$13:$F$739,3,FALSE)</f>
        <v>PZA</v>
      </c>
      <c r="G296" s="195"/>
      <c r="H296" s="196"/>
      <c r="I296" s="196"/>
      <c r="J296" s="196">
        <v>1</v>
      </c>
      <c r="K296" s="196">
        <f>+J296</f>
        <v>1</v>
      </c>
      <c r="L296" s="197"/>
      <c r="M296" s="198" t="s">
        <v>842</v>
      </c>
    </row>
    <row r="297" spans="1:13" s="190" customFormat="1" ht="12" x14ac:dyDescent="0.2">
      <c r="A297" s="261"/>
      <c r="B297" s="250"/>
      <c r="C297" s="192"/>
      <c r="D297" s="193"/>
      <c r="E297" s="194"/>
      <c r="F297" s="256"/>
      <c r="G297" s="195"/>
      <c r="H297" s="196"/>
      <c r="I297" s="196"/>
      <c r="J297" s="196"/>
      <c r="K297" s="196"/>
      <c r="L297" s="197"/>
      <c r="M297" s="198"/>
    </row>
    <row r="298" spans="1:13" s="190" customFormat="1" ht="12" x14ac:dyDescent="0.2">
      <c r="A298" s="261"/>
      <c r="B298" s="250"/>
      <c r="C298" s="192"/>
      <c r="D298" s="193"/>
      <c r="E298" s="194"/>
      <c r="F298" s="256"/>
      <c r="G298" s="195"/>
      <c r="H298" s="196"/>
      <c r="I298" s="196"/>
      <c r="J298" s="196"/>
      <c r="K298" s="196"/>
      <c r="L298" s="197"/>
      <c r="M298" s="198"/>
    </row>
    <row r="299" spans="1:13" s="190" customFormat="1" ht="12" x14ac:dyDescent="0.2">
      <c r="A299" s="261"/>
      <c r="B299" s="250"/>
      <c r="C299" s="192"/>
      <c r="D299" s="193"/>
      <c r="E299" s="194"/>
      <c r="F299" s="256"/>
      <c r="G299" s="195"/>
      <c r="H299" s="196"/>
      <c r="I299" s="196"/>
      <c r="J299" s="196"/>
      <c r="K299" s="196"/>
      <c r="L299" s="197">
        <f>+SUM(K296:K299)</f>
        <v>1</v>
      </c>
      <c r="M299" s="199" t="s">
        <v>788</v>
      </c>
    </row>
    <row r="300" spans="1:13" s="190" customFormat="1" ht="12" x14ac:dyDescent="0.2">
      <c r="A300" s="225"/>
      <c r="B300" s="202"/>
      <c r="C300" s="192"/>
      <c r="D300" s="193"/>
      <c r="E300" s="194"/>
      <c r="F300" s="193"/>
      <c r="G300" s="195"/>
      <c r="H300" s="196"/>
      <c r="I300" s="196"/>
      <c r="J300" s="196"/>
      <c r="K300" s="196"/>
      <c r="L300" s="197"/>
      <c r="M300" s="198"/>
    </row>
    <row r="301" spans="1:13" s="190" customFormat="1" ht="12" x14ac:dyDescent="0.2">
      <c r="A301" s="260">
        <v>6.4</v>
      </c>
      <c r="B301" s="249" t="str">
        <f>VLOOKUP(A301,'catalogo general'!$A$13:$F$739,2,FALSE)</f>
        <v>Suministro e instalacion de lampara de empotrar  led 6.5w color gris en piso,  aluminio inyectado  marca tecnolite, construlita o similar, incluye: ajustes, foco, mano de obra, herramienta y/o equipo y todo lo necesario para su ejecución.</v>
      </c>
      <c r="C301" s="192" t="s">
        <v>627</v>
      </c>
      <c r="D301" s="193"/>
      <c r="E301" s="194"/>
      <c r="F301" s="255" t="str">
        <f>VLOOKUP(A301,'catalogo general'!$A$13:$F$739,3,FALSE)</f>
        <v>PZA</v>
      </c>
      <c r="G301" s="195"/>
      <c r="H301" s="196"/>
      <c r="I301" s="196"/>
      <c r="J301" s="196">
        <v>15</v>
      </c>
      <c r="K301" s="196">
        <f>+J301</f>
        <v>15</v>
      </c>
      <c r="L301" s="197"/>
      <c r="M301" s="198" t="s">
        <v>844</v>
      </c>
    </row>
    <row r="302" spans="1:13" s="190" customFormat="1" ht="12" x14ac:dyDescent="0.2">
      <c r="A302" s="261"/>
      <c r="B302" s="250"/>
      <c r="C302" s="192"/>
      <c r="D302" s="193"/>
      <c r="E302" s="194"/>
      <c r="F302" s="256"/>
      <c r="G302" s="195"/>
      <c r="H302" s="196"/>
      <c r="I302" s="196"/>
      <c r="J302" s="196">
        <v>16</v>
      </c>
      <c r="K302" s="196">
        <f>+J302</f>
        <v>16</v>
      </c>
      <c r="L302" s="197"/>
      <c r="M302" s="198" t="s">
        <v>845</v>
      </c>
    </row>
    <row r="303" spans="1:13" s="190" customFormat="1" ht="12" x14ac:dyDescent="0.2">
      <c r="A303" s="261"/>
      <c r="B303" s="250"/>
      <c r="C303" s="192"/>
      <c r="D303" s="193"/>
      <c r="E303" s="194"/>
      <c r="F303" s="256"/>
      <c r="G303" s="195"/>
      <c r="H303" s="196"/>
      <c r="I303" s="196"/>
      <c r="J303" s="196"/>
      <c r="K303" s="196"/>
      <c r="L303" s="197"/>
      <c r="M303" s="198"/>
    </row>
    <row r="304" spans="1:13" s="190" customFormat="1" ht="12" x14ac:dyDescent="0.2">
      <c r="A304" s="261"/>
      <c r="B304" s="250"/>
      <c r="C304" s="192"/>
      <c r="D304" s="193"/>
      <c r="E304" s="194"/>
      <c r="F304" s="256"/>
      <c r="G304" s="195"/>
      <c r="H304" s="196"/>
      <c r="I304" s="196"/>
      <c r="J304" s="196"/>
      <c r="K304" s="196"/>
      <c r="L304" s="197"/>
      <c r="M304" s="198"/>
    </row>
    <row r="305" spans="1:13" s="190" customFormat="1" ht="12" x14ac:dyDescent="0.2">
      <c r="A305" s="261"/>
      <c r="B305" s="250"/>
      <c r="C305" s="192"/>
      <c r="D305" s="193"/>
      <c r="E305" s="194"/>
      <c r="F305" s="256"/>
      <c r="G305" s="195"/>
      <c r="H305" s="196"/>
      <c r="I305" s="196"/>
      <c r="J305" s="196"/>
      <c r="K305" s="196"/>
      <c r="L305" s="197"/>
      <c r="M305" s="198"/>
    </row>
    <row r="306" spans="1:13" s="190" customFormat="1" ht="12" x14ac:dyDescent="0.2">
      <c r="A306" s="261"/>
      <c r="B306" s="250"/>
      <c r="C306" s="192"/>
      <c r="D306" s="193"/>
      <c r="E306" s="194"/>
      <c r="F306" s="256"/>
      <c r="G306" s="195"/>
      <c r="H306" s="196"/>
      <c r="I306" s="196"/>
      <c r="J306" s="196"/>
      <c r="K306" s="196"/>
      <c r="L306" s="197">
        <f>+SUM(K301:K306)</f>
        <v>31</v>
      </c>
      <c r="M306" s="199" t="s">
        <v>788</v>
      </c>
    </row>
    <row r="307" spans="1:13" s="190" customFormat="1" ht="12" x14ac:dyDescent="0.2">
      <c r="A307" s="225"/>
      <c r="B307" s="202"/>
      <c r="C307" s="192"/>
      <c r="D307" s="193"/>
      <c r="E307" s="194"/>
      <c r="F307" s="193"/>
      <c r="G307" s="195"/>
      <c r="H307" s="196"/>
      <c r="I307" s="196"/>
      <c r="J307" s="196"/>
      <c r="K307" s="196"/>
      <c r="L307" s="197"/>
      <c r="M307" s="198"/>
    </row>
    <row r="308" spans="1:13" s="190" customFormat="1" ht="12" x14ac:dyDescent="0.2">
      <c r="A308" s="262">
        <v>6.23</v>
      </c>
      <c r="B308" s="249" t="str">
        <f>VLOOKUP(A308,'catalogo general'!$A$13:$F$739,2,FALSE)</f>
        <v>Suministro e instalacion de salida electrica para centro, incluye: caja galvanizada, cable TW  12 (1 negro, 1 blanco y 1 Ttierra Física Verde) , poliducto de 1/2"Ø,  material, mano de obra, herramienta y/o equipo y todo lo necesario para su ejecución.. (directo en losa) salidas de emergencia y volados</v>
      </c>
      <c r="C308" s="192" t="s">
        <v>627</v>
      </c>
      <c r="D308" s="193"/>
      <c r="E308" s="194"/>
      <c r="F308" s="264" t="str">
        <f>VLOOKUP(A308,'catalogo general'!$A$13:$F$739,3,FALSE)</f>
        <v>SAL</v>
      </c>
      <c r="G308" s="195"/>
      <c r="H308" s="196"/>
      <c r="I308" s="196"/>
      <c r="J308" s="196">
        <v>8</v>
      </c>
      <c r="K308" s="196">
        <f>+J308</f>
        <v>8</v>
      </c>
      <c r="L308" s="197"/>
      <c r="M308" s="198" t="s">
        <v>844</v>
      </c>
    </row>
    <row r="309" spans="1:13" s="190" customFormat="1" ht="12" x14ac:dyDescent="0.2">
      <c r="A309" s="263"/>
      <c r="B309" s="250"/>
      <c r="C309" s="192"/>
      <c r="D309" s="193"/>
      <c r="E309" s="194"/>
      <c r="F309" s="265"/>
      <c r="G309" s="195"/>
      <c r="H309" s="196"/>
      <c r="I309" s="196"/>
      <c r="J309" s="196">
        <v>8</v>
      </c>
      <c r="K309" s="196">
        <f>+J309</f>
        <v>8</v>
      </c>
      <c r="L309" s="197"/>
      <c r="M309" s="198" t="s">
        <v>845</v>
      </c>
    </row>
    <row r="310" spans="1:13" s="190" customFormat="1" ht="12" x14ac:dyDescent="0.2">
      <c r="A310" s="263"/>
      <c r="B310" s="250"/>
      <c r="C310" s="192"/>
      <c r="D310" s="193"/>
      <c r="E310" s="194"/>
      <c r="F310" s="265"/>
      <c r="G310" s="195"/>
      <c r="H310" s="196"/>
      <c r="I310" s="196"/>
      <c r="J310" s="196"/>
      <c r="K310" s="196"/>
      <c r="L310" s="197"/>
      <c r="M310" s="198"/>
    </row>
    <row r="311" spans="1:13" s="190" customFormat="1" ht="12" x14ac:dyDescent="0.2">
      <c r="A311" s="263"/>
      <c r="B311" s="250"/>
      <c r="C311" s="192"/>
      <c r="D311" s="193"/>
      <c r="E311" s="194"/>
      <c r="F311" s="265"/>
      <c r="G311" s="195"/>
      <c r="H311" s="196"/>
      <c r="I311" s="196"/>
      <c r="J311" s="196"/>
      <c r="K311" s="196"/>
      <c r="L311" s="197"/>
      <c r="M311" s="198"/>
    </row>
    <row r="312" spans="1:13" s="190" customFormat="1" ht="12" x14ac:dyDescent="0.2">
      <c r="A312" s="263"/>
      <c r="B312" s="250"/>
      <c r="C312" s="192"/>
      <c r="D312" s="193"/>
      <c r="E312" s="194"/>
      <c r="F312" s="265"/>
      <c r="G312" s="195"/>
      <c r="H312" s="196"/>
      <c r="I312" s="196"/>
      <c r="J312" s="196"/>
      <c r="K312" s="196"/>
      <c r="L312" s="197"/>
      <c r="M312" s="198"/>
    </row>
    <row r="313" spans="1:13" s="190" customFormat="1" ht="12" x14ac:dyDescent="0.2">
      <c r="A313" s="263"/>
      <c r="B313" s="250"/>
      <c r="C313" s="192"/>
      <c r="D313" s="193"/>
      <c r="E313" s="194"/>
      <c r="F313" s="265"/>
      <c r="G313" s="195"/>
      <c r="H313" s="196"/>
      <c r="I313" s="196"/>
      <c r="J313" s="196"/>
      <c r="K313" s="196"/>
      <c r="L313" s="197"/>
      <c r="M313" s="198"/>
    </row>
    <row r="314" spans="1:13" s="190" customFormat="1" ht="12" x14ac:dyDescent="0.2">
      <c r="A314" s="263"/>
      <c r="B314" s="250"/>
      <c r="C314" s="192"/>
      <c r="D314" s="193"/>
      <c r="E314" s="194"/>
      <c r="F314" s="265"/>
      <c r="G314" s="195"/>
      <c r="H314" s="196"/>
      <c r="I314" s="196"/>
      <c r="J314" s="196"/>
      <c r="K314" s="196"/>
      <c r="L314" s="197">
        <f>+SUM(K308:K314)</f>
        <v>16</v>
      </c>
      <c r="M314" s="199" t="s">
        <v>788</v>
      </c>
    </row>
    <row r="315" spans="1:13" s="190" customFormat="1" ht="12" x14ac:dyDescent="0.2">
      <c r="A315" s="225"/>
      <c r="B315" s="202"/>
      <c r="C315" s="192"/>
      <c r="D315" s="193"/>
      <c r="E315" s="194"/>
      <c r="F315" s="193"/>
      <c r="G315" s="195"/>
      <c r="H315" s="196"/>
      <c r="I315" s="196"/>
      <c r="J315" s="196"/>
      <c r="K315" s="196"/>
      <c r="L315" s="197"/>
      <c r="M315" s="198"/>
    </row>
    <row r="316" spans="1:13" s="190" customFormat="1" ht="12" x14ac:dyDescent="0.2">
      <c r="A316" s="262">
        <v>6.81</v>
      </c>
      <c r="B316" s="249" t="str">
        <f>VLOOKUP(A316,'catalogo general'!$A$13:$F$739,2,FALSE)</f>
        <v>Suministro e instalación de lámpara envolvente 2x32 w, marca tecnolite, construlita o similar, incluye: gabinete, acrílico, foco, balastro, cortes, ajustes, material, mano de obra, herramienta y/o equipo y todo lo necesario para su ejecución.</v>
      </c>
      <c r="C316" s="192" t="s">
        <v>627</v>
      </c>
      <c r="D316" s="193"/>
      <c r="E316" s="194"/>
      <c r="F316" s="264" t="str">
        <f>VLOOKUP(A316,'catalogo general'!$A$13:$F$739,3,FALSE)</f>
        <v>PZA</v>
      </c>
      <c r="G316" s="195"/>
      <c r="H316" s="196"/>
      <c r="I316" s="196"/>
      <c r="J316" s="196">
        <v>8</v>
      </c>
      <c r="K316" s="196">
        <f>+J316</f>
        <v>8</v>
      </c>
      <c r="L316" s="197"/>
      <c r="M316" s="198" t="s">
        <v>844</v>
      </c>
    </row>
    <row r="317" spans="1:13" s="190" customFormat="1" ht="12" x14ac:dyDescent="0.2">
      <c r="A317" s="263"/>
      <c r="B317" s="250"/>
      <c r="C317" s="192"/>
      <c r="D317" s="193"/>
      <c r="E317" s="194"/>
      <c r="F317" s="265"/>
      <c r="G317" s="195"/>
      <c r="H317" s="196"/>
      <c r="I317" s="196"/>
      <c r="J317" s="196">
        <v>8</v>
      </c>
      <c r="K317" s="196">
        <f>+J317</f>
        <v>8</v>
      </c>
      <c r="L317" s="197"/>
      <c r="M317" s="198" t="s">
        <v>845</v>
      </c>
    </row>
    <row r="318" spans="1:13" s="190" customFormat="1" ht="12" x14ac:dyDescent="0.2">
      <c r="A318" s="263"/>
      <c r="B318" s="250"/>
      <c r="C318" s="192"/>
      <c r="D318" s="193"/>
      <c r="E318" s="194"/>
      <c r="F318" s="265"/>
      <c r="G318" s="195"/>
      <c r="H318" s="196"/>
      <c r="I318" s="196"/>
      <c r="J318" s="196"/>
      <c r="K318" s="196"/>
      <c r="L318" s="197"/>
      <c r="M318" s="198"/>
    </row>
    <row r="319" spans="1:13" s="190" customFormat="1" ht="12" x14ac:dyDescent="0.2">
      <c r="A319" s="263"/>
      <c r="B319" s="250"/>
      <c r="C319" s="192"/>
      <c r="D319" s="193"/>
      <c r="E319" s="194"/>
      <c r="F319" s="265"/>
      <c r="G319" s="195"/>
      <c r="H319" s="196"/>
      <c r="I319" s="196"/>
      <c r="J319" s="196"/>
      <c r="K319" s="196"/>
      <c r="L319" s="197"/>
      <c r="M319" s="198"/>
    </row>
    <row r="320" spans="1:13" s="190" customFormat="1" ht="12" x14ac:dyDescent="0.2">
      <c r="A320" s="263"/>
      <c r="B320" s="250"/>
      <c r="C320" s="192"/>
      <c r="D320" s="193"/>
      <c r="E320" s="194"/>
      <c r="F320" s="265"/>
      <c r="G320" s="195"/>
      <c r="H320" s="196"/>
      <c r="I320" s="196"/>
      <c r="J320" s="196"/>
      <c r="K320" s="196"/>
      <c r="L320" s="197"/>
      <c r="M320" s="198"/>
    </row>
    <row r="321" spans="1:13" s="190" customFormat="1" ht="12" x14ac:dyDescent="0.2">
      <c r="A321" s="267"/>
      <c r="B321" s="251"/>
      <c r="C321" s="192"/>
      <c r="D321" s="193"/>
      <c r="E321" s="194"/>
      <c r="F321" s="266"/>
      <c r="G321" s="195"/>
      <c r="H321" s="196"/>
      <c r="I321" s="196"/>
      <c r="J321" s="196"/>
      <c r="K321" s="196"/>
      <c r="L321" s="197">
        <f>+SUM(K316:K321)</f>
        <v>16</v>
      </c>
      <c r="M321" s="199" t="s">
        <v>788</v>
      </c>
    </row>
    <row r="322" spans="1:13" s="190" customFormat="1" ht="12" x14ac:dyDescent="0.2">
      <c r="A322" s="225"/>
      <c r="B322" s="202"/>
      <c r="C322" s="192"/>
      <c r="D322" s="193"/>
      <c r="E322" s="194"/>
      <c r="F322" s="193"/>
      <c r="G322" s="195"/>
      <c r="H322" s="196"/>
      <c r="I322" s="196"/>
      <c r="J322" s="196"/>
      <c r="K322" s="196"/>
      <c r="L322" s="197"/>
      <c r="M322" s="199"/>
    </row>
    <row r="323" spans="1:13" s="190" customFormat="1" ht="12" x14ac:dyDescent="0.2">
      <c r="A323" s="260">
        <v>6.1360000000000001</v>
      </c>
      <c r="B323" s="249" t="str">
        <f>VLOOKUP(A323,'catalogo general'!$A$13:$F$739,2,FALSE)</f>
        <v>Reubicacion de linea telefonica existente aerea a subterranea, incluye: tramites, materiales, mano de obra, herramienta y/o equipo y todo lo necesario para su correcta ejecucion.</v>
      </c>
      <c r="C323" s="192" t="s">
        <v>627</v>
      </c>
      <c r="D323" s="193"/>
      <c r="E323" s="194"/>
      <c r="F323" s="255" t="str">
        <f>VLOOKUP(A323,'catalogo general'!$A$13:$F$739,3,FALSE)</f>
        <v>PZA</v>
      </c>
      <c r="G323" s="195"/>
      <c r="H323" s="196"/>
      <c r="I323" s="196"/>
      <c r="J323" s="196">
        <v>1</v>
      </c>
      <c r="K323" s="196">
        <f>+J323</f>
        <v>1</v>
      </c>
      <c r="L323" s="197"/>
      <c r="M323" s="198"/>
    </row>
    <row r="324" spans="1:13" s="190" customFormat="1" ht="12" x14ac:dyDescent="0.2">
      <c r="A324" s="261"/>
      <c r="B324" s="250"/>
      <c r="C324" s="192"/>
      <c r="D324" s="193"/>
      <c r="E324" s="194"/>
      <c r="F324" s="256"/>
      <c r="G324" s="195"/>
      <c r="H324" s="196"/>
      <c r="I324" s="196"/>
      <c r="J324" s="196"/>
      <c r="K324" s="196"/>
      <c r="L324" s="197"/>
      <c r="M324" s="198"/>
    </row>
    <row r="325" spans="1:13" s="190" customFormat="1" ht="12" x14ac:dyDescent="0.2">
      <c r="A325" s="261"/>
      <c r="B325" s="250"/>
      <c r="C325" s="192"/>
      <c r="D325" s="193"/>
      <c r="E325" s="194"/>
      <c r="F325" s="256"/>
      <c r="G325" s="195"/>
      <c r="H325" s="196"/>
      <c r="I325" s="196"/>
      <c r="J325" s="196"/>
      <c r="K325" s="196"/>
      <c r="L325" s="197"/>
      <c r="M325" s="198"/>
    </row>
    <row r="326" spans="1:13" s="190" customFormat="1" ht="12" x14ac:dyDescent="0.2">
      <c r="A326" s="261"/>
      <c r="B326" s="250"/>
      <c r="C326" s="192"/>
      <c r="D326" s="193"/>
      <c r="E326" s="194"/>
      <c r="F326" s="256"/>
      <c r="G326" s="195"/>
      <c r="H326" s="196"/>
      <c r="I326" s="196"/>
      <c r="J326" s="196"/>
      <c r="K326" s="196"/>
      <c r="L326" s="197"/>
      <c r="M326" s="199"/>
    </row>
    <row r="327" spans="1:13" s="190" customFormat="1" ht="12" x14ac:dyDescent="0.2">
      <c r="A327" s="261"/>
      <c r="B327" s="250"/>
      <c r="C327" s="192"/>
      <c r="D327" s="193"/>
      <c r="E327" s="194"/>
      <c r="F327" s="256"/>
      <c r="G327" s="195"/>
      <c r="H327" s="196"/>
      <c r="I327" s="196"/>
      <c r="J327" s="196"/>
      <c r="K327" s="196"/>
      <c r="L327" s="197">
        <f>+SUM(K323:K326)</f>
        <v>1</v>
      </c>
      <c r="M327" s="199" t="s">
        <v>788</v>
      </c>
    </row>
    <row r="328" spans="1:13" s="190" customFormat="1" ht="12" x14ac:dyDescent="0.2">
      <c r="A328" s="225"/>
      <c r="B328" s="202"/>
      <c r="C328" s="192"/>
      <c r="D328" s="193"/>
      <c r="E328" s="194"/>
      <c r="F328" s="193"/>
      <c r="G328" s="195"/>
      <c r="H328" s="196"/>
      <c r="I328" s="196"/>
      <c r="J328" s="196"/>
      <c r="K328" s="196"/>
      <c r="L328" s="197"/>
      <c r="M328" s="198"/>
    </row>
    <row r="329" spans="1:13" s="190" customFormat="1" ht="12" x14ac:dyDescent="0.2">
      <c r="A329" s="260">
        <v>6.1379999999999999</v>
      </c>
      <c r="B329" s="249" t="str">
        <f>VLOOKUP(A329,'catalogo general'!$A$13:$F$739,2,FALSE)</f>
        <v>Reubicacion de acometida con tubo de fierro galvanizado de 3/4"Ø, incluye: mufa, excavaciones, ajustes, material, mano de obra, herramienta y/o equipo y todo lo necesario para su correcta ejecución.</v>
      </c>
      <c r="C329" s="192" t="s">
        <v>627</v>
      </c>
      <c r="D329" s="193"/>
      <c r="E329" s="194"/>
      <c r="F329" s="255" t="str">
        <f>VLOOKUP(A329,'catalogo general'!$A$13:$F$739,3,FALSE)</f>
        <v>PZA</v>
      </c>
      <c r="G329" s="195"/>
      <c r="H329" s="196"/>
      <c r="I329" s="196"/>
      <c r="J329" s="196">
        <v>4</v>
      </c>
      <c r="K329" s="196">
        <f>+J329</f>
        <v>4</v>
      </c>
      <c r="L329" s="197"/>
      <c r="M329" s="198" t="s">
        <v>844</v>
      </c>
    </row>
    <row r="330" spans="1:13" s="190" customFormat="1" ht="12" x14ac:dyDescent="0.2">
      <c r="A330" s="261"/>
      <c r="B330" s="250"/>
      <c r="C330" s="192"/>
      <c r="D330" s="193"/>
      <c r="E330" s="194"/>
      <c r="F330" s="256"/>
      <c r="G330" s="195"/>
      <c r="H330" s="196"/>
      <c r="I330" s="196"/>
      <c r="J330" s="196">
        <v>8</v>
      </c>
      <c r="K330" s="196">
        <f>+J330</f>
        <v>8</v>
      </c>
      <c r="L330" s="197"/>
      <c r="M330" s="198" t="s">
        <v>845</v>
      </c>
    </row>
    <row r="331" spans="1:13" s="190" customFormat="1" ht="12" x14ac:dyDescent="0.2">
      <c r="A331" s="261"/>
      <c r="B331" s="250"/>
      <c r="C331" s="192"/>
      <c r="D331" s="193"/>
      <c r="E331" s="194"/>
      <c r="F331" s="256"/>
      <c r="G331" s="195"/>
      <c r="H331" s="196"/>
      <c r="I331" s="196"/>
      <c r="J331" s="196"/>
      <c r="K331" s="196"/>
      <c r="L331" s="197"/>
      <c r="M331" s="198"/>
    </row>
    <row r="332" spans="1:13" s="190" customFormat="1" ht="12" x14ac:dyDescent="0.2">
      <c r="A332" s="261"/>
      <c r="B332" s="250"/>
      <c r="C332" s="192"/>
      <c r="D332" s="193"/>
      <c r="E332" s="194"/>
      <c r="F332" s="256"/>
      <c r="G332" s="195"/>
      <c r="H332" s="196"/>
      <c r="I332" s="196"/>
      <c r="J332" s="196"/>
      <c r="K332" s="196"/>
      <c r="L332" s="197"/>
      <c r="M332" s="198"/>
    </row>
    <row r="333" spans="1:13" s="190" customFormat="1" ht="12" x14ac:dyDescent="0.2">
      <c r="A333" s="261"/>
      <c r="B333" s="250"/>
      <c r="C333" s="192"/>
      <c r="D333" s="193"/>
      <c r="E333" s="194"/>
      <c r="F333" s="256"/>
      <c r="G333" s="195"/>
      <c r="H333" s="196"/>
      <c r="I333" s="196"/>
      <c r="J333" s="196"/>
      <c r="K333" s="196"/>
      <c r="L333" s="197">
        <f>+SUM(K329:K332)</f>
        <v>12</v>
      </c>
      <c r="M333" s="199" t="s">
        <v>788</v>
      </c>
    </row>
    <row r="334" spans="1:13" s="190" customFormat="1" ht="12" x14ac:dyDescent="0.2">
      <c r="A334" s="225"/>
      <c r="B334" s="202"/>
      <c r="C334" s="192"/>
      <c r="D334" s="193"/>
      <c r="E334" s="194"/>
      <c r="F334" s="193"/>
      <c r="G334" s="195"/>
      <c r="H334" s="196"/>
      <c r="I334" s="196"/>
      <c r="J334" s="196"/>
      <c r="K334" s="196"/>
      <c r="L334" s="197"/>
      <c r="M334" s="198"/>
    </row>
    <row r="335" spans="1:13" s="190" customFormat="1" ht="12" x14ac:dyDescent="0.2">
      <c r="A335" s="224">
        <v>9</v>
      </c>
      <c r="B335" s="191" t="str">
        <f>VLOOKUP(A335,'catalogo general'!$A$13:$F$739,2,FALSE)</f>
        <v>CRISTALERIA Y ALUMINIO</v>
      </c>
      <c r="C335" s="192" t="s">
        <v>627</v>
      </c>
      <c r="D335" s="193"/>
      <c r="E335" s="194"/>
      <c r="F335" s="193"/>
      <c r="G335" s="195"/>
      <c r="H335" s="196"/>
      <c r="I335" s="196"/>
      <c r="J335" s="196"/>
      <c r="K335" s="196"/>
      <c r="L335" s="197"/>
      <c r="M335" s="198"/>
    </row>
    <row r="336" spans="1:13" s="190" customFormat="1" ht="12" x14ac:dyDescent="0.2">
      <c r="A336" s="252">
        <v>9.08</v>
      </c>
      <c r="B336" s="249" t="str">
        <f>VLOOKUP(A336,'catalogo general'!$A$13:$F$739,2,FALSE)</f>
        <v xml:space="preserve">Suministro e instalacion de ventanas fijas de aluminio brillante linea 3" y cristal tintex de 6 mm., incluye: material, mano de obra, herramienta y/o equipo y todo lo necesario para su ejecución. </v>
      </c>
      <c r="C336" s="192" t="s">
        <v>627</v>
      </c>
      <c r="D336" s="193"/>
      <c r="E336" s="194"/>
      <c r="F336" s="255" t="str">
        <f>VLOOKUP(A336,'catalogo general'!$A$13:$F$739,3,FALSE)</f>
        <v>M2</v>
      </c>
      <c r="G336" s="195">
        <v>2.09</v>
      </c>
      <c r="H336" s="196"/>
      <c r="I336" s="196">
        <v>2.5</v>
      </c>
      <c r="J336" s="196">
        <v>1</v>
      </c>
      <c r="K336" s="196">
        <f t="shared" ref="K336:K346" si="8">+G336*I336*J336</f>
        <v>5.2249999999999996</v>
      </c>
      <c r="L336" s="197"/>
      <c r="M336" s="228" t="s">
        <v>793</v>
      </c>
    </row>
    <row r="337" spans="1:13" s="190" customFormat="1" ht="12" x14ac:dyDescent="0.2">
      <c r="A337" s="253"/>
      <c r="B337" s="250"/>
      <c r="C337" s="192"/>
      <c r="D337" s="193"/>
      <c r="E337" s="194"/>
      <c r="F337" s="256"/>
      <c r="G337" s="195">
        <v>2.4</v>
      </c>
      <c r="H337" s="196"/>
      <c r="I337" s="196">
        <v>2.5</v>
      </c>
      <c r="J337" s="196">
        <v>1</v>
      </c>
      <c r="K337" s="196">
        <f t="shared" si="8"/>
        <v>6</v>
      </c>
      <c r="L337" s="197"/>
      <c r="M337" s="228">
        <v>25</v>
      </c>
    </row>
    <row r="338" spans="1:13" s="190" customFormat="1" ht="12" x14ac:dyDescent="0.2">
      <c r="A338" s="253"/>
      <c r="B338" s="250"/>
      <c r="C338" s="192"/>
      <c r="D338" s="193"/>
      <c r="E338" s="194"/>
      <c r="F338" s="256"/>
      <c r="G338" s="195">
        <v>2.44</v>
      </c>
      <c r="H338" s="196"/>
      <c r="I338" s="196">
        <v>2.5</v>
      </c>
      <c r="J338" s="196">
        <v>1</v>
      </c>
      <c r="K338" s="196">
        <f t="shared" si="8"/>
        <v>6.1</v>
      </c>
      <c r="L338" s="197"/>
      <c r="M338" s="228">
        <v>26</v>
      </c>
    </row>
    <row r="339" spans="1:13" s="190" customFormat="1" ht="12" x14ac:dyDescent="0.2">
      <c r="A339" s="253"/>
      <c r="B339" s="250"/>
      <c r="C339" s="192"/>
      <c r="D339" s="193"/>
      <c r="E339" s="194"/>
      <c r="F339" s="256"/>
      <c r="G339" s="195">
        <v>2.35</v>
      </c>
      <c r="H339" s="196"/>
      <c r="I339" s="196">
        <v>2.5</v>
      </c>
      <c r="J339" s="196">
        <v>1</v>
      </c>
      <c r="K339" s="196">
        <f t="shared" si="8"/>
        <v>5.875</v>
      </c>
      <c r="L339" s="197"/>
      <c r="M339" s="228">
        <v>26</v>
      </c>
    </row>
    <row r="340" spans="1:13" s="190" customFormat="1" ht="12" x14ac:dyDescent="0.2">
      <c r="A340" s="253"/>
      <c r="B340" s="250"/>
      <c r="C340" s="192"/>
      <c r="D340" s="193"/>
      <c r="E340" s="194"/>
      <c r="F340" s="256"/>
      <c r="G340" s="195">
        <v>2.31</v>
      </c>
      <c r="H340" s="196"/>
      <c r="I340" s="196">
        <v>2.5</v>
      </c>
      <c r="J340" s="196">
        <v>1</v>
      </c>
      <c r="K340" s="196">
        <f t="shared" si="8"/>
        <v>5.7750000000000004</v>
      </c>
      <c r="L340" s="197"/>
      <c r="M340" s="228">
        <v>27</v>
      </c>
    </row>
    <row r="341" spans="1:13" s="190" customFormat="1" ht="12" x14ac:dyDescent="0.2">
      <c r="A341" s="253"/>
      <c r="B341" s="250"/>
      <c r="C341" s="192"/>
      <c r="D341" s="193"/>
      <c r="E341" s="194"/>
      <c r="F341" s="256"/>
      <c r="G341" s="195">
        <v>2.11</v>
      </c>
      <c r="H341" s="196"/>
      <c r="I341" s="196">
        <v>2.5</v>
      </c>
      <c r="J341" s="196">
        <v>1</v>
      </c>
      <c r="K341" s="196">
        <f t="shared" si="8"/>
        <v>5.2749999999999995</v>
      </c>
      <c r="L341" s="197"/>
      <c r="M341" s="228">
        <v>29</v>
      </c>
    </row>
    <row r="342" spans="1:13" s="190" customFormat="1" ht="12" x14ac:dyDescent="0.2">
      <c r="A342" s="253"/>
      <c r="B342" s="250"/>
      <c r="C342" s="192"/>
      <c r="D342" s="193"/>
      <c r="E342" s="194"/>
      <c r="F342" s="256"/>
      <c r="G342" s="195">
        <v>2.1800000000000002</v>
      </c>
      <c r="H342" s="196"/>
      <c r="I342" s="196">
        <v>2.5</v>
      </c>
      <c r="J342" s="196">
        <v>1</v>
      </c>
      <c r="K342" s="196">
        <f t="shared" si="8"/>
        <v>5.45</v>
      </c>
      <c r="L342" s="197"/>
      <c r="M342" s="228">
        <v>30</v>
      </c>
    </row>
    <row r="343" spans="1:13" s="190" customFormat="1" ht="12" x14ac:dyDescent="0.2">
      <c r="A343" s="253"/>
      <c r="B343" s="250"/>
      <c r="C343" s="192"/>
      <c r="D343" s="193"/>
      <c r="E343" s="194"/>
      <c r="F343" s="256"/>
      <c r="G343" s="195">
        <v>2.1</v>
      </c>
      <c r="H343" s="196"/>
      <c r="I343" s="196">
        <v>2.5</v>
      </c>
      <c r="J343" s="196">
        <v>1</v>
      </c>
      <c r="K343" s="196">
        <f t="shared" si="8"/>
        <v>5.25</v>
      </c>
      <c r="L343" s="197"/>
      <c r="M343" s="228">
        <v>1</v>
      </c>
    </row>
    <row r="344" spans="1:13" s="190" customFormat="1" ht="12" x14ac:dyDescent="0.2">
      <c r="A344" s="253"/>
      <c r="B344" s="250"/>
      <c r="C344" s="192"/>
      <c r="D344" s="193"/>
      <c r="E344" s="194"/>
      <c r="F344" s="256"/>
      <c r="G344" s="195">
        <v>2.46</v>
      </c>
      <c r="H344" s="196"/>
      <c r="I344" s="196">
        <v>2.5</v>
      </c>
      <c r="J344" s="196">
        <v>1</v>
      </c>
      <c r="K344" s="196">
        <f t="shared" si="8"/>
        <v>6.15</v>
      </c>
      <c r="L344" s="197"/>
      <c r="M344" s="228">
        <v>6</v>
      </c>
    </row>
    <row r="345" spans="1:13" s="190" customFormat="1" ht="12" x14ac:dyDescent="0.2">
      <c r="A345" s="253"/>
      <c r="B345" s="250"/>
      <c r="C345" s="192"/>
      <c r="D345" s="193"/>
      <c r="E345" s="194"/>
      <c r="F345" s="256"/>
      <c r="G345" s="195">
        <v>2.44</v>
      </c>
      <c r="H345" s="196"/>
      <c r="I345" s="196">
        <v>2.5</v>
      </c>
      <c r="J345" s="196">
        <v>1</v>
      </c>
      <c r="K345" s="196">
        <f t="shared" si="8"/>
        <v>6.1</v>
      </c>
      <c r="L345" s="197"/>
      <c r="M345" s="228">
        <v>6</v>
      </c>
    </row>
    <row r="346" spans="1:13" s="190" customFormat="1" ht="12" x14ac:dyDescent="0.2">
      <c r="A346" s="253"/>
      <c r="B346" s="250"/>
      <c r="C346" s="192"/>
      <c r="D346" s="193"/>
      <c r="E346" s="194"/>
      <c r="F346" s="256"/>
      <c r="G346" s="195">
        <v>2.6</v>
      </c>
      <c r="H346" s="196"/>
      <c r="I346" s="196">
        <v>2.5</v>
      </c>
      <c r="J346" s="196">
        <v>1</v>
      </c>
      <c r="K346" s="196">
        <f t="shared" si="8"/>
        <v>6.5</v>
      </c>
      <c r="L346" s="197"/>
      <c r="M346" s="228">
        <v>7</v>
      </c>
    </row>
    <row r="347" spans="1:13" s="190" customFormat="1" ht="12" x14ac:dyDescent="0.2">
      <c r="A347" s="253"/>
      <c r="B347" s="250"/>
      <c r="C347" s="192"/>
      <c r="D347" s="193"/>
      <c r="E347" s="194"/>
      <c r="F347" s="256"/>
      <c r="G347" s="195"/>
      <c r="H347" s="196"/>
      <c r="I347" s="196"/>
      <c r="J347" s="196"/>
      <c r="K347" s="196"/>
      <c r="L347" s="197">
        <f>+SUM(K336:K346)</f>
        <v>63.7</v>
      </c>
      <c r="M347" s="199" t="s">
        <v>788</v>
      </c>
    </row>
    <row r="348" spans="1:13" s="190" customFormat="1" ht="12" x14ac:dyDescent="0.2">
      <c r="A348" s="196"/>
      <c r="B348" s="202"/>
      <c r="C348" s="192"/>
      <c r="D348" s="193"/>
      <c r="E348" s="194"/>
      <c r="F348" s="193"/>
      <c r="G348" s="195"/>
      <c r="H348" s="196"/>
      <c r="I348" s="196"/>
      <c r="J348" s="196"/>
      <c r="K348" s="196"/>
      <c r="L348" s="197"/>
      <c r="M348" s="198"/>
    </row>
    <row r="349" spans="1:13" s="190" customFormat="1" ht="12" x14ac:dyDescent="0.2">
      <c r="A349" s="252">
        <v>9.1199999999999992</v>
      </c>
      <c r="B349" s="249" t="str">
        <f>VLOOKUP(A349,'catalogo general'!$A$13:$F$739,2,FALSE)</f>
        <v>Suministro e instalación de puertas abatible con fijo de aluminio brillante línea 3" y cristal tintex de 6 mm, con abrepuertas hidraulico, incluye: material, mano de obra, herramienta y/o equipo y todo lo necesario para su ejecución.</v>
      </c>
      <c r="C349" s="192" t="s">
        <v>627</v>
      </c>
      <c r="D349" s="193"/>
      <c r="E349" s="194"/>
      <c r="F349" s="255" t="str">
        <f>VLOOKUP(A349,'catalogo general'!$A$13:$F$739,3,FALSE)</f>
        <v>M2</v>
      </c>
      <c r="G349" s="195">
        <v>2.31</v>
      </c>
      <c r="H349" s="196"/>
      <c r="I349" s="196">
        <v>2.5</v>
      </c>
      <c r="J349" s="196">
        <v>1</v>
      </c>
      <c r="K349" s="196">
        <f t="shared" ref="K349:K358" si="9">+G349*I349*J349</f>
        <v>5.7750000000000004</v>
      </c>
      <c r="L349" s="197"/>
      <c r="M349" s="228">
        <v>27</v>
      </c>
    </row>
    <row r="350" spans="1:13" s="190" customFormat="1" ht="12" x14ac:dyDescent="0.2">
      <c r="A350" s="253"/>
      <c r="B350" s="250"/>
      <c r="C350" s="192"/>
      <c r="D350" s="193"/>
      <c r="E350" s="194"/>
      <c r="F350" s="256"/>
      <c r="G350" s="195">
        <v>2.11</v>
      </c>
      <c r="H350" s="196"/>
      <c r="I350" s="196">
        <v>2.5</v>
      </c>
      <c r="J350" s="196">
        <v>1</v>
      </c>
      <c r="K350" s="196">
        <f t="shared" si="9"/>
        <v>5.2749999999999995</v>
      </c>
      <c r="L350" s="197"/>
      <c r="M350" s="228">
        <v>29</v>
      </c>
    </row>
    <row r="351" spans="1:13" s="190" customFormat="1" ht="12" x14ac:dyDescent="0.2">
      <c r="A351" s="253"/>
      <c r="B351" s="250"/>
      <c r="C351" s="192"/>
      <c r="D351" s="193"/>
      <c r="E351" s="194"/>
      <c r="F351" s="256"/>
      <c r="G351" s="195">
        <v>2.13</v>
      </c>
      <c r="H351" s="196"/>
      <c r="I351" s="196">
        <v>2.5</v>
      </c>
      <c r="J351" s="196">
        <v>1</v>
      </c>
      <c r="K351" s="196">
        <f t="shared" si="9"/>
        <v>5.3249999999999993</v>
      </c>
      <c r="L351" s="197"/>
      <c r="M351" s="228">
        <v>30</v>
      </c>
    </row>
    <row r="352" spans="1:13" s="190" customFormat="1" ht="12" x14ac:dyDescent="0.2">
      <c r="A352" s="253"/>
      <c r="B352" s="250"/>
      <c r="C352" s="192"/>
      <c r="D352" s="193"/>
      <c r="E352" s="194"/>
      <c r="F352" s="256"/>
      <c r="G352" s="195">
        <v>2.23</v>
      </c>
      <c r="H352" s="196"/>
      <c r="I352" s="196">
        <v>2.5</v>
      </c>
      <c r="J352" s="196">
        <v>1</v>
      </c>
      <c r="K352" s="196">
        <f t="shared" si="9"/>
        <v>5.5750000000000002</v>
      </c>
      <c r="L352" s="197"/>
      <c r="M352" s="228">
        <v>1</v>
      </c>
    </row>
    <row r="353" spans="1:13" s="190" customFormat="1" ht="12" x14ac:dyDescent="0.2">
      <c r="A353" s="253"/>
      <c r="B353" s="250"/>
      <c r="C353" s="192"/>
      <c r="D353" s="193"/>
      <c r="E353" s="194"/>
      <c r="F353" s="256"/>
      <c r="G353" s="195">
        <v>2.4</v>
      </c>
      <c r="H353" s="196"/>
      <c r="I353" s="196">
        <v>2.5</v>
      </c>
      <c r="J353" s="196">
        <v>1</v>
      </c>
      <c r="K353" s="196">
        <f t="shared" si="9"/>
        <v>6</v>
      </c>
      <c r="L353" s="197"/>
      <c r="M353" s="228">
        <v>1</v>
      </c>
    </row>
    <row r="354" spans="1:13" s="190" customFormat="1" ht="12" x14ac:dyDescent="0.2">
      <c r="A354" s="253"/>
      <c r="B354" s="250"/>
      <c r="C354" s="192"/>
      <c r="D354" s="193"/>
      <c r="E354" s="194"/>
      <c r="F354" s="256"/>
      <c r="G354" s="195">
        <v>1.38</v>
      </c>
      <c r="H354" s="196"/>
      <c r="I354" s="196">
        <v>2.5</v>
      </c>
      <c r="J354" s="196">
        <v>1</v>
      </c>
      <c r="K354" s="196">
        <f t="shared" si="9"/>
        <v>3.4499999999999997</v>
      </c>
      <c r="L354" s="197"/>
      <c r="M354" s="228">
        <v>2</v>
      </c>
    </row>
    <row r="355" spans="1:13" s="190" customFormat="1" ht="12" x14ac:dyDescent="0.2">
      <c r="A355" s="253"/>
      <c r="B355" s="250"/>
      <c r="C355" s="192"/>
      <c r="D355" s="193"/>
      <c r="E355" s="194"/>
      <c r="F355" s="256"/>
      <c r="G355" s="195">
        <v>2.78</v>
      </c>
      <c r="H355" s="196"/>
      <c r="I355" s="196">
        <v>2.5</v>
      </c>
      <c r="J355" s="196">
        <v>1</v>
      </c>
      <c r="K355" s="196">
        <f t="shared" si="9"/>
        <v>6.9499999999999993</v>
      </c>
      <c r="L355" s="197"/>
      <c r="M355" s="228">
        <v>3</v>
      </c>
    </row>
    <row r="356" spans="1:13" s="190" customFormat="1" ht="12" x14ac:dyDescent="0.2">
      <c r="A356" s="253"/>
      <c r="B356" s="250"/>
      <c r="C356" s="192"/>
      <c r="D356" s="193"/>
      <c r="E356" s="194"/>
      <c r="F356" s="256"/>
      <c r="G356" s="195">
        <v>2.8</v>
      </c>
      <c r="H356" s="196"/>
      <c r="I356" s="196">
        <v>2.5</v>
      </c>
      <c r="J356" s="196">
        <v>1</v>
      </c>
      <c r="K356" s="196">
        <f t="shared" si="9"/>
        <v>7</v>
      </c>
      <c r="L356" s="197"/>
      <c r="M356" s="228">
        <v>4</v>
      </c>
    </row>
    <row r="357" spans="1:13" s="190" customFormat="1" ht="12" x14ac:dyDescent="0.2">
      <c r="A357" s="253"/>
      <c r="B357" s="250"/>
      <c r="C357" s="192"/>
      <c r="D357" s="193"/>
      <c r="E357" s="194"/>
      <c r="F357" s="256"/>
      <c r="G357" s="195">
        <v>2.79</v>
      </c>
      <c r="H357" s="196"/>
      <c r="I357" s="196">
        <v>2.5</v>
      </c>
      <c r="J357" s="196">
        <v>1</v>
      </c>
      <c r="K357" s="196">
        <f t="shared" si="9"/>
        <v>6.9749999999999996</v>
      </c>
      <c r="L357" s="197"/>
      <c r="M357" s="228">
        <v>5</v>
      </c>
    </row>
    <row r="358" spans="1:13" s="190" customFormat="1" ht="12" x14ac:dyDescent="0.2">
      <c r="A358" s="253"/>
      <c r="B358" s="250"/>
      <c r="C358" s="192"/>
      <c r="D358" s="193"/>
      <c r="E358" s="194"/>
      <c r="F358" s="256"/>
      <c r="G358" s="195">
        <v>2.04</v>
      </c>
      <c r="H358" s="196"/>
      <c r="I358" s="196">
        <v>2.5</v>
      </c>
      <c r="J358" s="196">
        <v>1</v>
      </c>
      <c r="K358" s="196">
        <f t="shared" si="9"/>
        <v>5.0999999999999996</v>
      </c>
      <c r="L358" s="197"/>
      <c r="M358" s="228">
        <v>7</v>
      </c>
    </row>
    <row r="359" spans="1:13" s="190" customFormat="1" ht="12" x14ac:dyDescent="0.2">
      <c r="A359" s="254"/>
      <c r="B359" s="251"/>
      <c r="C359" s="192"/>
      <c r="D359" s="193"/>
      <c r="E359" s="194"/>
      <c r="F359" s="257"/>
      <c r="G359" s="195"/>
      <c r="H359" s="196"/>
      <c r="I359" s="196"/>
      <c r="J359" s="196"/>
      <c r="K359" s="196"/>
      <c r="L359" s="197">
        <f>+SUM(K349:K358)</f>
        <v>57.424999999999997</v>
      </c>
      <c r="M359" s="199" t="s">
        <v>788</v>
      </c>
    </row>
    <row r="360" spans="1:13" s="190" customFormat="1" ht="12" x14ac:dyDescent="0.2">
      <c r="A360" s="196"/>
      <c r="B360" s="202"/>
      <c r="C360" s="192"/>
      <c r="D360" s="193"/>
      <c r="E360" s="194"/>
      <c r="F360" s="193"/>
      <c r="G360" s="195"/>
      <c r="H360" s="196"/>
      <c r="I360" s="196"/>
      <c r="J360" s="196"/>
      <c r="K360" s="196"/>
      <c r="L360" s="197"/>
      <c r="M360" s="198"/>
    </row>
    <row r="361" spans="1:13" s="190" customFormat="1" ht="12" x14ac:dyDescent="0.2">
      <c r="A361" s="224">
        <v>10</v>
      </c>
      <c r="B361" s="191" t="str">
        <f>VLOOKUP(A361,'catalogo general'!$A$13:$F$739,2,FALSE)</f>
        <v>HERRERIA</v>
      </c>
      <c r="C361" s="192" t="s">
        <v>627</v>
      </c>
      <c r="D361" s="193"/>
      <c r="E361" s="194"/>
      <c r="F361" s="193"/>
      <c r="G361" s="195"/>
      <c r="H361" s="196"/>
      <c r="I361" s="196"/>
      <c r="J361" s="196"/>
      <c r="K361" s="196"/>
      <c r="L361" s="197"/>
      <c r="M361" s="198"/>
    </row>
    <row r="362" spans="1:13" s="190" customFormat="1" ht="12" x14ac:dyDescent="0.2">
      <c r="A362" s="252">
        <v>10.039999999999999</v>
      </c>
      <c r="B362" s="249" t="str">
        <f>VLOOKUP(A362,'catalogo general'!$A$13:$F$739,2,FALSE)</f>
        <v>Suministro e instalacion de proteccion en herreria para ventana, por parte interior de ventana, con cuadrado de 1/2" a cada 11 cms. en sentido vertical y dos en sentido horizontal, (1 arriba separado 11 cms del marco y  abajo separado 11 cms.), con marco de solera de 1", anclado con taquete de varilla 3/8"Ø barrenado en marco de solera sobre vano de ventana a hueso, incluye: anclaje, fondo anticorrosivo color gris, material, mano de obra, herramienta y/o equipo y todo lo necesario para su correcta colocacion.</v>
      </c>
      <c r="C362" s="192" t="s">
        <v>627</v>
      </c>
      <c r="D362" s="193"/>
      <c r="E362" s="194"/>
      <c r="F362" s="252" t="str">
        <f>VLOOKUP(A362,'catalogo general'!$A$13:$F$739,3,FALSE)</f>
        <v>M2</v>
      </c>
      <c r="G362" s="195">
        <v>2.09</v>
      </c>
      <c r="H362" s="196"/>
      <c r="I362" s="196">
        <v>2.5</v>
      </c>
      <c r="J362" s="196">
        <v>1</v>
      </c>
      <c r="K362" s="196">
        <f t="shared" ref="K362:K382" si="10">+G362*I362*J362</f>
        <v>5.2249999999999996</v>
      </c>
      <c r="L362" s="197"/>
      <c r="M362" s="228" t="s">
        <v>848</v>
      </c>
    </row>
    <row r="363" spans="1:13" s="190" customFormat="1" ht="12" x14ac:dyDescent="0.2">
      <c r="A363" s="253"/>
      <c r="B363" s="250"/>
      <c r="C363" s="192"/>
      <c r="D363" s="193"/>
      <c r="E363" s="194"/>
      <c r="F363" s="253"/>
      <c r="G363" s="195">
        <v>2.4</v>
      </c>
      <c r="H363" s="196"/>
      <c r="I363" s="196">
        <v>2.5</v>
      </c>
      <c r="J363" s="196">
        <v>1</v>
      </c>
      <c r="K363" s="196">
        <f t="shared" si="10"/>
        <v>6</v>
      </c>
      <c r="L363" s="197"/>
      <c r="M363" s="228">
        <v>25</v>
      </c>
    </row>
    <row r="364" spans="1:13" s="190" customFormat="1" ht="12" x14ac:dyDescent="0.2">
      <c r="A364" s="253"/>
      <c r="B364" s="250"/>
      <c r="C364" s="192"/>
      <c r="D364" s="193"/>
      <c r="E364" s="194"/>
      <c r="F364" s="253"/>
      <c r="G364" s="195">
        <v>2.44</v>
      </c>
      <c r="H364" s="196"/>
      <c r="I364" s="196">
        <v>2.5</v>
      </c>
      <c r="J364" s="196">
        <v>1</v>
      </c>
      <c r="K364" s="196">
        <f t="shared" si="10"/>
        <v>6.1</v>
      </c>
      <c r="L364" s="197"/>
      <c r="M364" s="228">
        <v>26</v>
      </c>
    </row>
    <row r="365" spans="1:13" s="190" customFormat="1" ht="12" x14ac:dyDescent="0.2">
      <c r="A365" s="253"/>
      <c r="B365" s="250"/>
      <c r="C365" s="192"/>
      <c r="D365" s="193"/>
      <c r="E365" s="194"/>
      <c r="F365" s="253"/>
      <c r="G365" s="195">
        <v>2.35</v>
      </c>
      <c r="H365" s="196"/>
      <c r="I365" s="196">
        <v>2.5</v>
      </c>
      <c r="J365" s="196">
        <v>1</v>
      </c>
      <c r="K365" s="196">
        <f t="shared" si="10"/>
        <v>5.875</v>
      </c>
      <c r="L365" s="197"/>
      <c r="M365" s="228">
        <v>26</v>
      </c>
    </row>
    <row r="366" spans="1:13" s="190" customFormat="1" ht="12" x14ac:dyDescent="0.2">
      <c r="A366" s="253"/>
      <c r="B366" s="250"/>
      <c r="C366" s="192"/>
      <c r="D366" s="193"/>
      <c r="E366" s="194"/>
      <c r="F366" s="253"/>
      <c r="G366" s="195">
        <v>2.31</v>
      </c>
      <c r="H366" s="196"/>
      <c r="I366" s="196">
        <v>2.5</v>
      </c>
      <c r="J366" s="196">
        <v>1</v>
      </c>
      <c r="K366" s="196">
        <f t="shared" si="10"/>
        <v>5.7750000000000004</v>
      </c>
      <c r="L366" s="197"/>
      <c r="M366" s="228">
        <v>27</v>
      </c>
    </row>
    <row r="367" spans="1:13" s="190" customFormat="1" ht="12" x14ac:dyDescent="0.2">
      <c r="A367" s="253"/>
      <c r="B367" s="250"/>
      <c r="C367" s="192"/>
      <c r="D367" s="193"/>
      <c r="E367" s="194"/>
      <c r="F367" s="253"/>
      <c r="G367" s="195">
        <v>2.11</v>
      </c>
      <c r="H367" s="196"/>
      <c r="I367" s="196">
        <v>2.5</v>
      </c>
      <c r="J367" s="196">
        <v>1</v>
      </c>
      <c r="K367" s="196">
        <f t="shared" si="10"/>
        <v>5.2749999999999995</v>
      </c>
      <c r="L367" s="197"/>
      <c r="M367" s="228">
        <v>29</v>
      </c>
    </row>
    <row r="368" spans="1:13" s="190" customFormat="1" ht="12" x14ac:dyDescent="0.2">
      <c r="A368" s="253"/>
      <c r="B368" s="250"/>
      <c r="C368" s="192"/>
      <c r="D368" s="193"/>
      <c r="E368" s="194"/>
      <c r="F368" s="253"/>
      <c r="G368" s="195">
        <v>2.1800000000000002</v>
      </c>
      <c r="H368" s="196"/>
      <c r="I368" s="196">
        <v>2.5</v>
      </c>
      <c r="J368" s="196">
        <v>1</v>
      </c>
      <c r="K368" s="196">
        <f t="shared" si="10"/>
        <v>5.45</v>
      </c>
      <c r="L368" s="197"/>
      <c r="M368" s="228">
        <v>30</v>
      </c>
    </row>
    <row r="369" spans="1:13" s="190" customFormat="1" ht="12" x14ac:dyDescent="0.2">
      <c r="A369" s="253"/>
      <c r="B369" s="250"/>
      <c r="C369" s="192"/>
      <c r="D369" s="193"/>
      <c r="E369" s="194"/>
      <c r="F369" s="253"/>
      <c r="G369" s="195">
        <v>2.1</v>
      </c>
      <c r="H369" s="196"/>
      <c r="I369" s="196">
        <v>2.5</v>
      </c>
      <c r="J369" s="196">
        <v>1</v>
      </c>
      <c r="K369" s="196">
        <f t="shared" si="10"/>
        <v>5.25</v>
      </c>
      <c r="L369" s="197"/>
      <c r="M369" s="228">
        <v>1</v>
      </c>
    </row>
    <row r="370" spans="1:13" s="190" customFormat="1" ht="12" x14ac:dyDescent="0.2">
      <c r="A370" s="253"/>
      <c r="B370" s="250"/>
      <c r="C370" s="192"/>
      <c r="D370" s="193"/>
      <c r="E370" s="194"/>
      <c r="F370" s="253"/>
      <c r="G370" s="195">
        <v>2.46</v>
      </c>
      <c r="H370" s="196"/>
      <c r="I370" s="196">
        <v>2.5</v>
      </c>
      <c r="J370" s="196">
        <v>1</v>
      </c>
      <c r="K370" s="196">
        <f t="shared" si="10"/>
        <v>6.15</v>
      </c>
      <c r="L370" s="197"/>
      <c r="M370" s="228">
        <v>6</v>
      </c>
    </row>
    <row r="371" spans="1:13" s="190" customFormat="1" ht="12" x14ac:dyDescent="0.2">
      <c r="A371" s="253"/>
      <c r="B371" s="250"/>
      <c r="C371" s="192"/>
      <c r="D371" s="193"/>
      <c r="E371" s="194"/>
      <c r="F371" s="253"/>
      <c r="G371" s="195">
        <v>2.44</v>
      </c>
      <c r="H371" s="196"/>
      <c r="I371" s="196">
        <v>2.5</v>
      </c>
      <c r="J371" s="196">
        <v>1</v>
      </c>
      <c r="K371" s="196">
        <f t="shared" si="10"/>
        <v>6.1</v>
      </c>
      <c r="L371" s="197"/>
      <c r="M371" s="228">
        <v>6</v>
      </c>
    </row>
    <row r="372" spans="1:13" s="190" customFormat="1" ht="12" x14ac:dyDescent="0.2">
      <c r="A372" s="253"/>
      <c r="B372" s="250"/>
      <c r="C372" s="192"/>
      <c r="D372" s="193"/>
      <c r="E372" s="194"/>
      <c r="F372" s="253"/>
      <c r="G372" s="195">
        <v>2.6</v>
      </c>
      <c r="H372" s="196"/>
      <c r="I372" s="196">
        <v>2.5</v>
      </c>
      <c r="J372" s="196">
        <v>1</v>
      </c>
      <c r="K372" s="196">
        <f t="shared" si="10"/>
        <v>6.5</v>
      </c>
      <c r="L372" s="197"/>
      <c r="M372" s="228">
        <v>7</v>
      </c>
    </row>
    <row r="373" spans="1:13" s="190" customFormat="1" ht="12" x14ac:dyDescent="0.2">
      <c r="A373" s="253"/>
      <c r="B373" s="250"/>
      <c r="C373" s="192"/>
      <c r="D373" s="193"/>
      <c r="E373" s="194"/>
      <c r="F373" s="253"/>
      <c r="G373" s="195">
        <v>2.31</v>
      </c>
      <c r="H373" s="196"/>
      <c r="I373" s="196">
        <v>2.5</v>
      </c>
      <c r="J373" s="196">
        <v>1</v>
      </c>
      <c r="K373" s="196">
        <f t="shared" si="10"/>
        <v>5.7750000000000004</v>
      </c>
      <c r="L373" s="197"/>
      <c r="M373" s="228" t="s">
        <v>849</v>
      </c>
    </row>
    <row r="374" spans="1:13" s="190" customFormat="1" ht="12" x14ac:dyDescent="0.2">
      <c r="A374" s="253"/>
      <c r="B374" s="250"/>
      <c r="C374" s="192"/>
      <c r="D374" s="193"/>
      <c r="E374" s="194"/>
      <c r="F374" s="253"/>
      <c r="G374" s="195">
        <v>2.11</v>
      </c>
      <c r="H374" s="196"/>
      <c r="I374" s="196">
        <v>2.5</v>
      </c>
      <c r="J374" s="196">
        <v>1</v>
      </c>
      <c r="K374" s="196">
        <f t="shared" si="10"/>
        <v>5.2749999999999995</v>
      </c>
      <c r="L374" s="197"/>
      <c r="M374" s="228">
        <v>29</v>
      </c>
    </row>
    <row r="375" spans="1:13" s="190" customFormat="1" ht="12" x14ac:dyDescent="0.2">
      <c r="A375" s="253"/>
      <c r="B375" s="250"/>
      <c r="C375" s="192"/>
      <c r="D375" s="193"/>
      <c r="E375" s="194"/>
      <c r="F375" s="253"/>
      <c r="G375" s="195">
        <v>2.13</v>
      </c>
      <c r="H375" s="196"/>
      <c r="I375" s="196">
        <v>2.5</v>
      </c>
      <c r="J375" s="196">
        <v>1</v>
      </c>
      <c r="K375" s="196">
        <f t="shared" si="10"/>
        <v>5.3249999999999993</v>
      </c>
      <c r="L375" s="197"/>
      <c r="M375" s="228">
        <v>30</v>
      </c>
    </row>
    <row r="376" spans="1:13" s="190" customFormat="1" ht="12" x14ac:dyDescent="0.2">
      <c r="A376" s="253"/>
      <c r="B376" s="250"/>
      <c r="C376" s="192"/>
      <c r="D376" s="193"/>
      <c r="E376" s="194"/>
      <c r="F376" s="253"/>
      <c r="G376" s="195">
        <v>2.23</v>
      </c>
      <c r="H376" s="196"/>
      <c r="I376" s="196">
        <v>2.5</v>
      </c>
      <c r="J376" s="196">
        <v>1</v>
      </c>
      <c r="K376" s="196">
        <f t="shared" si="10"/>
        <v>5.5750000000000002</v>
      </c>
      <c r="L376" s="197"/>
      <c r="M376" s="228">
        <v>1</v>
      </c>
    </row>
    <row r="377" spans="1:13" s="190" customFormat="1" ht="12" x14ac:dyDescent="0.2">
      <c r="A377" s="253"/>
      <c r="B377" s="250"/>
      <c r="C377" s="192"/>
      <c r="D377" s="193"/>
      <c r="E377" s="194"/>
      <c r="F377" s="253"/>
      <c r="G377" s="195">
        <v>2.4</v>
      </c>
      <c r="H377" s="196"/>
      <c r="I377" s="196">
        <v>2.5</v>
      </c>
      <c r="J377" s="196">
        <v>1</v>
      </c>
      <c r="K377" s="196">
        <f t="shared" si="10"/>
        <v>6</v>
      </c>
      <c r="L377" s="197"/>
      <c r="M377" s="228">
        <v>1</v>
      </c>
    </row>
    <row r="378" spans="1:13" s="190" customFormat="1" ht="12" x14ac:dyDescent="0.2">
      <c r="A378" s="253"/>
      <c r="B378" s="250"/>
      <c r="C378" s="192"/>
      <c r="D378" s="193"/>
      <c r="E378" s="194"/>
      <c r="F378" s="253"/>
      <c r="G378" s="195">
        <v>1.38</v>
      </c>
      <c r="H378" s="196"/>
      <c r="I378" s="196">
        <v>2.5</v>
      </c>
      <c r="J378" s="196">
        <v>1</v>
      </c>
      <c r="K378" s="196">
        <f t="shared" si="10"/>
        <v>3.4499999999999997</v>
      </c>
      <c r="L378" s="197"/>
      <c r="M378" s="228">
        <v>2</v>
      </c>
    </row>
    <row r="379" spans="1:13" s="190" customFormat="1" ht="12" x14ac:dyDescent="0.2">
      <c r="A379" s="253"/>
      <c r="B379" s="250"/>
      <c r="C379" s="192"/>
      <c r="D379" s="193"/>
      <c r="E379" s="194"/>
      <c r="F379" s="253"/>
      <c r="G379" s="195">
        <v>2.78</v>
      </c>
      <c r="H379" s="196"/>
      <c r="I379" s="196">
        <v>2.5</v>
      </c>
      <c r="J379" s="196">
        <v>1</v>
      </c>
      <c r="K379" s="196">
        <f t="shared" si="10"/>
        <v>6.9499999999999993</v>
      </c>
      <c r="L379" s="197"/>
      <c r="M379" s="228">
        <v>3</v>
      </c>
    </row>
    <row r="380" spans="1:13" s="190" customFormat="1" ht="12" x14ac:dyDescent="0.2">
      <c r="A380" s="253"/>
      <c r="B380" s="250"/>
      <c r="C380" s="192"/>
      <c r="D380" s="193"/>
      <c r="E380" s="194"/>
      <c r="F380" s="253"/>
      <c r="G380" s="195">
        <v>2.8</v>
      </c>
      <c r="H380" s="196"/>
      <c r="I380" s="196">
        <v>2.5</v>
      </c>
      <c r="J380" s="196">
        <v>1</v>
      </c>
      <c r="K380" s="196">
        <f t="shared" si="10"/>
        <v>7</v>
      </c>
      <c r="L380" s="197"/>
      <c r="M380" s="228">
        <v>4</v>
      </c>
    </row>
    <row r="381" spans="1:13" s="190" customFormat="1" ht="12" x14ac:dyDescent="0.2">
      <c r="A381" s="253"/>
      <c r="B381" s="250"/>
      <c r="C381" s="192"/>
      <c r="D381" s="193"/>
      <c r="E381" s="194"/>
      <c r="F381" s="253"/>
      <c r="G381" s="195">
        <v>2.79</v>
      </c>
      <c r="H381" s="196"/>
      <c r="I381" s="196">
        <v>2.5</v>
      </c>
      <c r="J381" s="196">
        <v>1</v>
      </c>
      <c r="K381" s="196">
        <f t="shared" si="10"/>
        <v>6.9749999999999996</v>
      </c>
      <c r="L381" s="197"/>
      <c r="M381" s="228">
        <v>5</v>
      </c>
    </row>
    <row r="382" spans="1:13" s="190" customFormat="1" ht="12" x14ac:dyDescent="0.2">
      <c r="A382" s="253"/>
      <c r="B382" s="250"/>
      <c r="C382" s="192"/>
      <c r="D382" s="193"/>
      <c r="E382" s="194"/>
      <c r="F382" s="253"/>
      <c r="G382" s="195">
        <v>2.04</v>
      </c>
      <c r="H382" s="196"/>
      <c r="I382" s="196">
        <v>2.5</v>
      </c>
      <c r="J382" s="196">
        <v>1</v>
      </c>
      <c r="K382" s="196">
        <f t="shared" si="10"/>
        <v>5.0999999999999996</v>
      </c>
      <c r="L382" s="197"/>
      <c r="M382" s="228">
        <v>7</v>
      </c>
    </row>
    <row r="383" spans="1:13" s="190" customFormat="1" ht="12" x14ac:dyDescent="0.2">
      <c r="A383" s="253"/>
      <c r="B383" s="250"/>
      <c r="C383" s="192"/>
      <c r="D383" s="193"/>
      <c r="E383" s="194"/>
      <c r="F383" s="253"/>
      <c r="G383" s="195"/>
      <c r="H383" s="196"/>
      <c r="I383" s="196"/>
      <c r="J383" s="196"/>
      <c r="K383" s="196"/>
      <c r="L383" s="197"/>
      <c r="M383" s="228"/>
    </row>
    <row r="384" spans="1:13" s="190" customFormat="1" ht="12" x14ac:dyDescent="0.2">
      <c r="A384" s="253"/>
      <c r="B384" s="250"/>
      <c r="C384" s="192"/>
      <c r="D384" s="193"/>
      <c r="E384" s="194"/>
      <c r="F384" s="253"/>
      <c r="G384" s="195"/>
      <c r="H384" s="196"/>
      <c r="I384" s="196"/>
      <c r="J384" s="196"/>
      <c r="K384" s="196"/>
      <c r="L384" s="197">
        <f>+SUM(K362:K383)</f>
        <v>121.12500000000001</v>
      </c>
      <c r="M384" s="199" t="s">
        <v>788</v>
      </c>
    </row>
    <row r="385" spans="1:13" s="190" customFormat="1" ht="12" x14ac:dyDescent="0.2">
      <c r="A385" s="196"/>
      <c r="B385" s="202"/>
      <c r="C385" s="192"/>
      <c r="D385" s="193"/>
      <c r="E385" s="194"/>
      <c r="F385" s="193"/>
      <c r="G385" s="195"/>
      <c r="H385" s="196"/>
      <c r="I385" s="196"/>
      <c r="J385" s="196"/>
      <c r="K385" s="196"/>
      <c r="L385" s="197"/>
      <c r="M385" s="198"/>
    </row>
    <row r="386" spans="1:13" s="190" customFormat="1" ht="12" x14ac:dyDescent="0.2">
      <c r="A386" s="224">
        <v>11</v>
      </c>
      <c r="B386" s="191" t="str">
        <f>VLOOKUP(A386,'catalogo general'!$A$13:$F$739,2,FALSE)</f>
        <v xml:space="preserve"> PINTURA</v>
      </c>
      <c r="C386" s="192" t="s">
        <v>627</v>
      </c>
      <c r="D386" s="193"/>
      <c r="E386" s="194"/>
      <c r="F386" s="193"/>
      <c r="G386" s="195"/>
      <c r="H386" s="196"/>
      <c r="I386" s="196"/>
      <c r="J386" s="196"/>
      <c r="K386" s="196"/>
      <c r="L386" s="197"/>
      <c r="M386" s="198"/>
    </row>
    <row r="387" spans="1:13" s="190" customFormat="1" ht="12" x14ac:dyDescent="0.2">
      <c r="A387" s="252">
        <v>11.02</v>
      </c>
      <c r="B387" s="249" t="str">
        <f>VLOOKUP(A387,'catalogo general'!$A$13:$F$739,2,FALSE)</f>
        <v>Suministro y aplicación de pintura en muros exterior, vinilica lavable de buena calidad tipo vinimex de marca berelex de berel o similar, a dos manos, incluye: material, mano de obra, herramienta y/o equipo y todo lo necesario para su correcta aplicación.</v>
      </c>
      <c r="C387" s="192" t="s">
        <v>627</v>
      </c>
      <c r="D387" s="193"/>
      <c r="E387" s="194"/>
      <c r="F387" s="255" t="str">
        <f>VLOOKUP(A387,'catalogo general'!$A$13:$F$739,3,FALSE)</f>
        <v>M2</v>
      </c>
      <c r="G387" s="195">
        <v>1.57</v>
      </c>
      <c r="H387" s="196">
        <v>2.5</v>
      </c>
      <c r="I387" s="196"/>
      <c r="J387" s="196">
        <v>1</v>
      </c>
      <c r="K387" s="196">
        <f>+G387*H387*J387</f>
        <v>3.9250000000000003</v>
      </c>
      <c r="L387" s="197"/>
      <c r="M387" s="198" t="s">
        <v>786</v>
      </c>
    </row>
    <row r="388" spans="1:13" s="190" customFormat="1" ht="12" x14ac:dyDescent="0.2">
      <c r="A388" s="253"/>
      <c r="B388" s="250"/>
      <c r="C388" s="192"/>
      <c r="D388" s="193"/>
      <c r="E388" s="194"/>
      <c r="F388" s="256"/>
      <c r="G388" s="195">
        <v>1.54</v>
      </c>
      <c r="H388" s="196">
        <v>2.5</v>
      </c>
      <c r="I388" s="196"/>
      <c r="J388" s="196">
        <v>1</v>
      </c>
      <c r="K388" s="196">
        <f>+G388*H388*J388</f>
        <v>3.85</v>
      </c>
      <c r="L388" s="197"/>
      <c r="M388" s="198" t="s">
        <v>787</v>
      </c>
    </row>
    <row r="389" spans="1:13" s="190" customFormat="1" ht="12" x14ac:dyDescent="0.2">
      <c r="A389" s="253"/>
      <c r="B389" s="250"/>
      <c r="C389" s="192"/>
      <c r="D389" s="193"/>
      <c r="E389" s="194"/>
      <c r="F389" s="256"/>
      <c r="G389" s="195">
        <v>17.39</v>
      </c>
      <c r="H389" s="193"/>
      <c r="I389" s="193">
        <v>0.90100000000000002</v>
      </c>
      <c r="J389" s="196">
        <v>2</v>
      </c>
      <c r="K389" s="196">
        <f>+G389*I389*J389</f>
        <v>31.336780000000001</v>
      </c>
      <c r="L389" s="197"/>
      <c r="M389" s="198" t="s">
        <v>844</v>
      </c>
    </row>
    <row r="390" spans="1:13" s="190" customFormat="1" ht="12" x14ac:dyDescent="0.2">
      <c r="A390" s="253"/>
      <c r="B390" s="250"/>
      <c r="C390" s="192"/>
      <c r="D390" s="193"/>
      <c r="E390" s="194"/>
      <c r="F390" s="256"/>
      <c r="G390" s="195">
        <v>18.59</v>
      </c>
      <c r="H390" s="193"/>
      <c r="I390" s="193">
        <v>0.90100000000000002</v>
      </c>
      <c r="J390" s="196">
        <v>2</v>
      </c>
      <c r="K390" s="196">
        <f>+G390*I390*J390</f>
        <v>33.499180000000003</v>
      </c>
      <c r="L390" s="197"/>
      <c r="M390" s="199"/>
    </row>
    <row r="391" spans="1:13" s="190" customFormat="1" ht="12" x14ac:dyDescent="0.2">
      <c r="A391" s="253"/>
      <c r="B391" s="250"/>
      <c r="C391" s="192"/>
      <c r="D391" s="193"/>
      <c r="E391" s="194"/>
      <c r="F391" s="256"/>
      <c r="G391" s="195"/>
      <c r="H391" s="302">
        <v>1.4213</v>
      </c>
      <c r="I391" s="303"/>
      <c r="J391" s="196">
        <v>-26</v>
      </c>
      <c r="K391" s="196">
        <f>+H391*J391</f>
        <v>-36.953800000000001</v>
      </c>
      <c r="L391" s="197"/>
      <c r="M391" s="198" t="s">
        <v>851</v>
      </c>
    </row>
    <row r="392" spans="1:13" s="190" customFormat="1" ht="12" x14ac:dyDescent="0.2">
      <c r="A392" s="253"/>
      <c r="B392" s="250"/>
      <c r="C392" s="192"/>
      <c r="D392" s="193"/>
      <c r="E392" s="194"/>
      <c r="F392" s="256"/>
      <c r="G392" s="195">
        <v>24.52</v>
      </c>
      <c r="H392" s="193"/>
      <c r="I392" s="193">
        <v>0.90100000000000002</v>
      </c>
      <c r="J392" s="196">
        <v>2</v>
      </c>
      <c r="K392" s="196">
        <f>+G392*I392*J392</f>
        <v>44.185040000000001</v>
      </c>
      <c r="L392" s="197"/>
      <c r="M392" s="198" t="s">
        <v>845</v>
      </c>
    </row>
    <row r="393" spans="1:13" s="190" customFormat="1" ht="12" x14ac:dyDescent="0.2">
      <c r="A393" s="253"/>
      <c r="B393" s="250"/>
      <c r="C393" s="192"/>
      <c r="D393" s="193"/>
      <c r="E393" s="194"/>
      <c r="F393" s="256"/>
      <c r="G393" s="195">
        <v>18.170000000000002</v>
      </c>
      <c r="H393" s="193"/>
      <c r="I393" s="193">
        <v>0.90100000000000002</v>
      </c>
      <c r="J393" s="196">
        <v>2</v>
      </c>
      <c r="K393" s="196">
        <f>+G393*I393*J393</f>
        <v>32.742340000000006</v>
      </c>
      <c r="L393" s="197"/>
      <c r="M393" s="198"/>
    </row>
    <row r="394" spans="1:13" s="190" customFormat="1" ht="12" x14ac:dyDescent="0.2">
      <c r="A394" s="253"/>
      <c r="B394" s="250"/>
      <c r="C394" s="192"/>
      <c r="D394" s="193"/>
      <c r="E394" s="194"/>
      <c r="F394" s="256"/>
      <c r="G394" s="195"/>
      <c r="H394" s="302">
        <v>1.4213</v>
      </c>
      <c r="I394" s="303"/>
      <c r="J394" s="196">
        <v>-28</v>
      </c>
      <c r="K394" s="196">
        <f>+H394*J394</f>
        <v>-39.796399999999998</v>
      </c>
      <c r="L394" s="197"/>
      <c r="M394" s="198" t="s">
        <v>851</v>
      </c>
    </row>
    <row r="395" spans="1:13" s="190" customFormat="1" ht="12" x14ac:dyDescent="0.2">
      <c r="A395" s="254"/>
      <c r="B395" s="251"/>
      <c r="C395" s="192"/>
      <c r="D395" s="193"/>
      <c r="E395" s="194"/>
      <c r="F395" s="257"/>
      <c r="G395" s="195"/>
      <c r="H395" s="196"/>
      <c r="I395" s="196"/>
      <c r="J395" s="196"/>
      <c r="K395" s="196"/>
      <c r="L395" s="197">
        <f>+SUM(K387:K395)</f>
        <v>72.788139999999999</v>
      </c>
      <c r="M395" s="199" t="s">
        <v>788</v>
      </c>
    </row>
    <row r="396" spans="1:13" s="190" customFormat="1" ht="12" x14ac:dyDescent="0.2">
      <c r="A396" s="196"/>
      <c r="B396" s="202"/>
      <c r="C396" s="192"/>
      <c r="D396" s="193"/>
      <c r="E396" s="194"/>
      <c r="F396" s="193"/>
      <c r="G396" s="195"/>
      <c r="H396" s="196"/>
      <c r="I396" s="196"/>
      <c r="J396" s="196"/>
      <c r="K396" s="196"/>
      <c r="L396" s="197"/>
      <c r="M396" s="198"/>
    </row>
    <row r="397" spans="1:13" s="190" customFormat="1" ht="12" x14ac:dyDescent="0.2">
      <c r="A397" s="252">
        <v>11.04</v>
      </c>
      <c r="B397" s="249" t="str">
        <f>VLOOKUP(A397,'catalogo general'!$A$13:$F$739,2,FALSE)</f>
        <v>Suministro y aplicación de pintura en plafón volado exterior, vinilica lavable de buena calidad marca berel tipo berelex o similar color BLANCO, a dos manos, incluye: descarapelado, resanes, sellador, material, mano de obra, herramienta y/o equipo y todo lo necesario para su correcta aplicación.</v>
      </c>
      <c r="C397" s="192" t="s">
        <v>627</v>
      </c>
      <c r="D397" s="193"/>
      <c r="E397" s="194"/>
      <c r="F397" s="252" t="str">
        <f>VLOOKUP(A397,'catalogo general'!$A$13:$F$739,3,FALSE)</f>
        <v>M2</v>
      </c>
      <c r="G397" s="195">
        <v>41.25</v>
      </c>
      <c r="H397" s="193">
        <v>1.85</v>
      </c>
      <c r="I397" s="193"/>
      <c r="J397" s="196">
        <v>1</v>
      </c>
      <c r="K397" s="196">
        <f>+G397*H397*J397</f>
        <v>76.3125</v>
      </c>
      <c r="L397" s="197"/>
      <c r="M397" s="206" t="s">
        <v>790</v>
      </c>
    </row>
    <row r="398" spans="1:13" s="190" customFormat="1" ht="12" x14ac:dyDescent="0.2">
      <c r="A398" s="253"/>
      <c r="B398" s="250"/>
      <c r="C398" s="192"/>
      <c r="D398" s="193"/>
      <c r="E398" s="194"/>
      <c r="F398" s="253"/>
      <c r="G398" s="195">
        <v>44.2</v>
      </c>
      <c r="H398" s="193">
        <v>1.85</v>
      </c>
      <c r="I398" s="193"/>
      <c r="J398" s="196">
        <v>1</v>
      </c>
      <c r="K398" s="196">
        <f>+G398*H398*J398</f>
        <v>81.77000000000001</v>
      </c>
      <c r="L398" s="197"/>
      <c r="M398" s="206" t="s">
        <v>792</v>
      </c>
    </row>
    <row r="399" spans="1:13" s="190" customFormat="1" ht="12" x14ac:dyDescent="0.2">
      <c r="A399" s="253"/>
      <c r="B399" s="250"/>
      <c r="C399" s="192"/>
      <c r="D399" s="193"/>
      <c r="E399" s="194"/>
      <c r="F399" s="253"/>
      <c r="G399" s="195"/>
      <c r="H399" s="193"/>
      <c r="I399" s="193"/>
      <c r="J399" s="196"/>
      <c r="K399" s="196"/>
      <c r="L399" s="197"/>
      <c r="M399" s="206"/>
    </row>
    <row r="400" spans="1:13" s="190" customFormat="1" ht="12" x14ac:dyDescent="0.2">
      <c r="A400" s="253"/>
      <c r="B400" s="250"/>
      <c r="C400" s="192"/>
      <c r="D400" s="193"/>
      <c r="E400" s="194"/>
      <c r="F400" s="253"/>
      <c r="G400" s="195"/>
      <c r="H400" s="193"/>
      <c r="I400" s="193"/>
      <c r="J400" s="196"/>
      <c r="K400" s="196"/>
      <c r="L400" s="197"/>
      <c r="M400" s="206"/>
    </row>
    <row r="401" spans="1:13" s="190" customFormat="1" ht="12" x14ac:dyDescent="0.2">
      <c r="A401" s="253"/>
      <c r="B401" s="250"/>
      <c r="C401" s="192"/>
      <c r="D401" s="193"/>
      <c r="E401" s="194"/>
      <c r="F401" s="253"/>
      <c r="G401" s="195"/>
      <c r="H401" s="193"/>
      <c r="I401" s="193"/>
      <c r="J401" s="196"/>
      <c r="K401" s="196"/>
      <c r="L401" s="197"/>
      <c r="M401" s="206"/>
    </row>
    <row r="402" spans="1:13" s="190" customFormat="1" ht="12" x14ac:dyDescent="0.2">
      <c r="A402" s="253"/>
      <c r="B402" s="250"/>
      <c r="C402" s="192"/>
      <c r="D402" s="193"/>
      <c r="E402" s="194"/>
      <c r="F402" s="253"/>
      <c r="G402" s="195"/>
      <c r="H402" s="193"/>
      <c r="I402" s="193"/>
      <c r="J402" s="196"/>
      <c r="K402" s="196"/>
      <c r="L402" s="197"/>
      <c r="M402" s="206"/>
    </row>
    <row r="403" spans="1:13" s="190" customFormat="1" ht="12" x14ac:dyDescent="0.2">
      <c r="A403" s="253"/>
      <c r="B403" s="250"/>
      <c r="C403" s="192"/>
      <c r="D403" s="193"/>
      <c r="E403" s="194"/>
      <c r="F403" s="253"/>
      <c r="G403" s="195"/>
      <c r="H403" s="193"/>
      <c r="I403" s="193"/>
      <c r="J403" s="196"/>
      <c r="K403" s="196"/>
      <c r="L403" s="197">
        <f>+SUM(K397:K403)</f>
        <v>158.08250000000001</v>
      </c>
      <c r="M403" s="199" t="s">
        <v>788</v>
      </c>
    </row>
    <row r="404" spans="1:13" s="190" customFormat="1" ht="12" x14ac:dyDescent="0.2">
      <c r="A404" s="196"/>
      <c r="B404" s="202"/>
      <c r="C404" s="192"/>
      <c r="D404" s="193"/>
      <c r="E404" s="194"/>
      <c r="F404" s="193"/>
      <c r="G404" s="195"/>
      <c r="H404" s="193"/>
      <c r="I404" s="193"/>
      <c r="J404" s="196"/>
      <c r="K404" s="196"/>
      <c r="L404" s="197"/>
      <c r="M404" s="206"/>
    </row>
    <row r="405" spans="1:13" s="190" customFormat="1" ht="12" x14ac:dyDescent="0.2">
      <c r="A405" s="196"/>
      <c r="B405" s="207" t="s">
        <v>770</v>
      </c>
      <c r="C405" s="192" t="s">
        <v>627</v>
      </c>
      <c r="D405" s="193"/>
      <c r="E405" s="194"/>
      <c r="F405" s="193"/>
      <c r="G405" s="195"/>
      <c r="H405" s="193"/>
      <c r="I405" s="193"/>
      <c r="J405" s="196"/>
      <c r="K405" s="196"/>
      <c r="L405" s="197"/>
      <c r="M405" s="206"/>
    </row>
    <row r="406" spans="1:13" s="190" customFormat="1" ht="12" x14ac:dyDescent="0.2">
      <c r="A406" s="214">
        <v>1</v>
      </c>
      <c r="B406" s="191" t="str">
        <f>VLOOKUP(A406,'catalogo general'!$A$13:$F$739,2,FALSE)</f>
        <v xml:space="preserve">PRELIMINARES </v>
      </c>
      <c r="C406" s="192" t="s">
        <v>627</v>
      </c>
      <c r="D406" s="193"/>
      <c r="E406" s="194"/>
      <c r="F406" s="193"/>
      <c r="G406" s="195"/>
      <c r="H406" s="193"/>
      <c r="I406" s="193"/>
      <c r="J406" s="196"/>
      <c r="K406" s="196"/>
      <c r="L406" s="197"/>
      <c r="M406" s="206"/>
    </row>
    <row r="407" spans="1:13" s="190" customFormat="1" ht="12" x14ac:dyDescent="0.2">
      <c r="A407" s="196">
        <v>1.1000000000000001</v>
      </c>
      <c r="B407" s="202" t="str">
        <f>VLOOKUP(A407,'catalogo general'!$A$13:$F$739,2,FALSE)</f>
        <v>Demolición de muro de tabique, incluye: mano de obra, herramienta y/o equipo y todo lo necesario para su correcta ejecución.</v>
      </c>
      <c r="C407" s="192" t="s">
        <v>627</v>
      </c>
      <c r="D407" s="193"/>
      <c r="E407" s="193"/>
      <c r="F407" s="193" t="str">
        <f>VLOOKUP(A407,'catalogo general'!$A$13:$F$739,3,FALSE)</f>
        <v>M2</v>
      </c>
      <c r="G407" s="195">
        <v>9.49</v>
      </c>
      <c r="H407" s="193"/>
      <c r="I407" s="193">
        <v>2.09</v>
      </c>
      <c r="J407" s="196">
        <v>1</v>
      </c>
      <c r="K407" s="196">
        <f>+G407*I407*J407</f>
        <v>19.834099999999999</v>
      </c>
      <c r="L407" s="197"/>
      <c r="M407" s="206"/>
    </row>
    <row r="408" spans="1:13" s="190" customFormat="1" ht="12" x14ac:dyDescent="0.2">
      <c r="A408" s="196"/>
      <c r="B408" s="202"/>
      <c r="C408" s="192"/>
      <c r="D408" s="193"/>
      <c r="E408" s="193"/>
      <c r="F408" s="193"/>
      <c r="G408" s="195"/>
      <c r="H408" s="193"/>
      <c r="I408" s="193"/>
      <c r="J408" s="196"/>
      <c r="K408" s="196"/>
      <c r="L408" s="197"/>
      <c r="M408" s="206"/>
    </row>
    <row r="409" spans="1:13" s="190" customFormat="1" ht="12" x14ac:dyDescent="0.2">
      <c r="A409" s="196"/>
      <c r="B409" s="202"/>
      <c r="C409" s="192"/>
      <c r="D409" s="193"/>
      <c r="E409" s="193"/>
      <c r="F409" s="193"/>
      <c r="G409" s="195"/>
      <c r="H409" s="193"/>
      <c r="I409" s="193"/>
      <c r="J409" s="196"/>
      <c r="K409" s="196"/>
      <c r="L409" s="197"/>
      <c r="M409" s="206"/>
    </row>
    <row r="410" spans="1:13" s="190" customFormat="1" ht="12" x14ac:dyDescent="0.2">
      <c r="A410" s="196"/>
      <c r="B410" s="202"/>
      <c r="C410" s="192"/>
      <c r="D410" s="193"/>
      <c r="E410" s="193"/>
      <c r="F410" s="193"/>
      <c r="G410" s="195"/>
      <c r="H410" s="193"/>
      <c r="I410" s="193"/>
      <c r="J410" s="196"/>
      <c r="K410" s="196"/>
      <c r="L410" s="197"/>
      <c r="M410" s="206"/>
    </row>
    <row r="411" spans="1:13" s="190" customFormat="1" ht="12" x14ac:dyDescent="0.2">
      <c r="A411" s="196"/>
      <c r="B411" s="202"/>
      <c r="C411" s="192"/>
      <c r="D411" s="193"/>
      <c r="E411" s="193"/>
      <c r="F411" s="193"/>
      <c r="G411" s="195"/>
      <c r="H411" s="193"/>
      <c r="I411" s="193"/>
      <c r="J411" s="196"/>
      <c r="K411" s="196"/>
      <c r="L411" s="197"/>
      <c r="M411" s="206"/>
    </row>
    <row r="412" spans="1:13" s="190" customFormat="1" ht="12" x14ac:dyDescent="0.2">
      <c r="A412" s="196"/>
      <c r="B412" s="202"/>
      <c r="C412" s="192"/>
      <c r="D412" s="193"/>
      <c r="E412" s="193"/>
      <c r="F412" s="193"/>
      <c r="G412" s="195"/>
      <c r="H412" s="193"/>
      <c r="I412" s="193"/>
      <c r="J412" s="196"/>
      <c r="K412" s="196"/>
      <c r="L412" s="197"/>
      <c r="M412" s="206"/>
    </row>
    <row r="413" spans="1:13" s="190" customFormat="1" ht="12" x14ac:dyDescent="0.2">
      <c r="A413" s="196"/>
      <c r="B413" s="202"/>
      <c r="C413" s="192"/>
      <c r="D413" s="193"/>
      <c r="E413" s="193"/>
      <c r="F413" s="193"/>
      <c r="G413" s="195"/>
      <c r="H413" s="193"/>
      <c r="I413" s="193"/>
      <c r="J413" s="196"/>
      <c r="K413" s="196"/>
      <c r="L413" s="197"/>
      <c r="M413" s="206"/>
    </row>
    <row r="414" spans="1:13" s="190" customFormat="1" ht="12" x14ac:dyDescent="0.2">
      <c r="A414" s="196"/>
      <c r="B414" s="202"/>
      <c r="C414" s="192"/>
      <c r="D414" s="193"/>
      <c r="E414" s="193"/>
      <c r="F414" s="193"/>
      <c r="G414" s="195"/>
      <c r="H414" s="193"/>
      <c r="I414" s="193"/>
      <c r="J414" s="196"/>
      <c r="K414" s="196"/>
      <c r="L414" s="197"/>
      <c r="M414" s="206"/>
    </row>
    <row r="415" spans="1:13" s="190" customFormat="1" ht="12" x14ac:dyDescent="0.2">
      <c r="A415" s="196"/>
      <c r="B415" s="202"/>
      <c r="C415" s="192"/>
      <c r="D415" s="193"/>
      <c r="E415" s="193"/>
      <c r="F415" s="193"/>
      <c r="G415" s="195"/>
      <c r="H415" s="193"/>
      <c r="I415" s="193"/>
      <c r="J415" s="196"/>
      <c r="K415" s="196"/>
      <c r="L415" s="197"/>
      <c r="M415" s="206"/>
    </row>
    <row r="416" spans="1:13" s="190" customFormat="1" ht="12" x14ac:dyDescent="0.2">
      <c r="A416" s="196"/>
      <c r="B416" s="202"/>
      <c r="C416" s="192"/>
      <c r="D416" s="193"/>
      <c r="E416" s="193"/>
      <c r="F416" s="193"/>
      <c r="G416" s="195"/>
      <c r="H416" s="193"/>
      <c r="I416" s="193"/>
      <c r="J416" s="196"/>
      <c r="K416" s="196"/>
      <c r="L416" s="197"/>
      <c r="M416" s="206"/>
    </row>
    <row r="417" spans="1:13" s="190" customFormat="1" ht="12" x14ac:dyDescent="0.2">
      <c r="A417" s="196"/>
      <c r="B417" s="202"/>
      <c r="C417" s="192"/>
      <c r="D417" s="193"/>
      <c r="E417" s="193"/>
      <c r="F417" s="193"/>
      <c r="G417" s="195"/>
      <c r="H417" s="193"/>
      <c r="I417" s="193"/>
      <c r="J417" s="196"/>
      <c r="K417" s="196"/>
      <c r="L417" s="197"/>
      <c r="M417" s="206"/>
    </row>
    <row r="418" spans="1:13" s="190" customFormat="1" ht="12" x14ac:dyDescent="0.2">
      <c r="A418" s="196"/>
      <c r="B418" s="202"/>
      <c r="C418" s="192"/>
      <c r="D418" s="193"/>
      <c r="E418" s="193"/>
      <c r="F418" s="193"/>
      <c r="G418" s="195"/>
      <c r="H418" s="193"/>
      <c r="I418" s="193"/>
      <c r="J418" s="196"/>
      <c r="K418" s="196"/>
      <c r="L418" s="197"/>
      <c r="M418" s="206"/>
    </row>
    <row r="419" spans="1:13" s="190" customFormat="1" ht="12" x14ac:dyDescent="0.2">
      <c r="A419" s="196"/>
      <c r="B419" s="202"/>
      <c r="C419" s="192"/>
      <c r="D419" s="193"/>
      <c r="E419" s="193"/>
      <c r="F419" s="193"/>
      <c r="G419" s="195"/>
      <c r="H419" s="193"/>
      <c r="I419" s="193"/>
      <c r="J419" s="196"/>
      <c r="K419" s="196"/>
      <c r="L419" s="197"/>
      <c r="M419" s="206"/>
    </row>
    <row r="420" spans="1:13" s="190" customFormat="1" ht="12" x14ac:dyDescent="0.2">
      <c r="A420" s="196"/>
      <c r="B420" s="202"/>
      <c r="C420" s="192"/>
      <c r="D420" s="193"/>
      <c r="E420" s="193"/>
      <c r="F420" s="193"/>
      <c r="G420" s="195"/>
      <c r="H420" s="193"/>
      <c r="I420" s="193"/>
      <c r="J420" s="196"/>
      <c r="K420" s="196"/>
      <c r="L420" s="197"/>
      <c r="M420" s="206"/>
    </row>
    <row r="421" spans="1:13" s="190" customFormat="1" ht="12" x14ac:dyDescent="0.2">
      <c r="A421" s="196"/>
      <c r="B421" s="202"/>
      <c r="C421" s="192"/>
      <c r="D421" s="193"/>
      <c r="E421" s="193"/>
      <c r="F421" s="193"/>
      <c r="G421" s="195"/>
      <c r="H421" s="193"/>
      <c r="I421" s="193"/>
      <c r="J421" s="196"/>
      <c r="K421" s="196"/>
      <c r="L421" s="197"/>
      <c r="M421" s="206"/>
    </row>
    <row r="422" spans="1:13" s="190" customFormat="1" ht="12" x14ac:dyDescent="0.2">
      <c r="A422" s="196"/>
      <c r="B422" s="202"/>
      <c r="C422" s="192"/>
      <c r="D422" s="193"/>
      <c r="E422" s="193"/>
      <c r="F422" s="193"/>
      <c r="G422" s="195"/>
      <c r="H422" s="193"/>
      <c r="I422" s="193"/>
      <c r="J422" s="196"/>
      <c r="K422" s="196"/>
      <c r="L422" s="197"/>
      <c r="M422" s="206"/>
    </row>
    <row r="423" spans="1:13" s="190" customFormat="1" ht="12" x14ac:dyDescent="0.2">
      <c r="A423" s="196">
        <v>1.26</v>
      </c>
      <c r="B423" s="202" t="str">
        <f>VLOOKUP(A423,'catalogo general'!$A$13:$F$739,2,FALSE)</f>
        <v xml:space="preserve">Desmonte de ventana y/o puerta, incluye: mano de obra, herramienta y/o equipo y todo lo necesario para su ejecución. </v>
      </c>
      <c r="C423" s="192" t="s">
        <v>627</v>
      </c>
      <c r="D423" s="193"/>
      <c r="E423" s="193"/>
      <c r="F423" s="193" t="str">
        <f>VLOOKUP(A423,'catalogo general'!$A$13:$F$739,3,FALSE)</f>
        <v>PZA</v>
      </c>
      <c r="G423" s="195"/>
      <c r="H423" s="193"/>
      <c r="I423" s="193"/>
      <c r="J423" s="196"/>
      <c r="K423" s="196"/>
      <c r="L423" s="197"/>
      <c r="M423" s="206"/>
    </row>
    <row r="424" spans="1:13" s="190" customFormat="1" ht="12" x14ac:dyDescent="0.2">
      <c r="A424" s="196">
        <v>1.72</v>
      </c>
      <c r="B424" s="202" t="str">
        <f>VLOOKUP(A424,'catalogo general'!$A$13:$F$739,2,FALSE)</f>
        <v>Retiro a maquina de material producto de demolicion hasta 10.0 km. de distancia, incluye: carga mecanica, mano de obra, herramienta y/o equipo y todo lo necesario para su ejecución.</v>
      </c>
      <c r="C424" s="192" t="s">
        <v>627</v>
      </c>
      <c r="D424" s="193"/>
      <c r="E424" s="193"/>
      <c r="F424" s="193" t="str">
        <f>VLOOKUP(A424,'catalogo general'!$A$13:$F$739,3,FALSE)</f>
        <v>M3</v>
      </c>
      <c r="G424" s="195"/>
      <c r="H424" s="193"/>
      <c r="I424" s="193"/>
      <c r="J424" s="196"/>
      <c r="K424" s="196"/>
      <c r="L424" s="197"/>
      <c r="M424" s="206"/>
    </row>
    <row r="425" spans="1:13" s="190" customFormat="1" ht="12" x14ac:dyDescent="0.2">
      <c r="A425" s="196">
        <v>1.74</v>
      </c>
      <c r="B425" s="202" t="str">
        <f>VLOOKUP(A425,'catalogo general'!$A$13:$F$739,2,FALSE)</f>
        <v>Desmonte y retiro letreros existentes, incluye: acarreo a donde no cause daños a terceros o se lo indique la supervision, mano de obra, herramienta y/o equipo y todo lo necesario para su ejecución.</v>
      </c>
      <c r="C425" s="192" t="s">
        <v>627</v>
      </c>
      <c r="D425" s="193"/>
      <c r="E425" s="193"/>
      <c r="F425" s="193" t="str">
        <f>VLOOKUP(A425,'catalogo general'!$A$13:$F$739,3,FALSE)</f>
        <v>PZA</v>
      </c>
      <c r="G425" s="195"/>
      <c r="H425" s="193"/>
      <c r="I425" s="193"/>
      <c r="J425" s="196"/>
      <c r="K425" s="196"/>
      <c r="L425" s="197"/>
      <c r="M425" s="199"/>
    </row>
    <row r="426" spans="1:13" s="190" customFormat="1" ht="12" x14ac:dyDescent="0.2">
      <c r="A426" s="196">
        <v>1.75</v>
      </c>
      <c r="B426" s="202" t="str">
        <f>VLOOKUP(A426,'catalogo general'!$A$13:$F$739,2,FALSE)</f>
        <v>Desmonte y retiro toldo de tiendas, incluye: acarreo a donde no cause daños a terceros o se lo indique la supervision, mano de obra, herramienta y/o equipo y todo lo necesario para su ejecución.</v>
      </c>
      <c r="C426" s="192" t="s">
        <v>627</v>
      </c>
      <c r="D426" s="193"/>
      <c r="E426" s="193"/>
      <c r="F426" s="193" t="str">
        <f>VLOOKUP(A426,'catalogo general'!$A$13:$F$739,3,FALSE)</f>
        <v>PZA</v>
      </c>
      <c r="G426" s="195"/>
      <c r="H426" s="196"/>
      <c r="I426" s="196"/>
      <c r="J426" s="196"/>
      <c r="K426" s="196"/>
      <c r="L426" s="197"/>
      <c r="M426" s="198"/>
    </row>
    <row r="427" spans="1:13" s="190" customFormat="1" ht="12" x14ac:dyDescent="0.2">
      <c r="A427" s="214">
        <v>3</v>
      </c>
      <c r="B427" s="191" t="str">
        <f>VLOOKUP(A427,'catalogo general'!$A$13:$F$739,2,FALSE)</f>
        <v>ALBAÑILERIA</v>
      </c>
      <c r="C427" s="192" t="s">
        <v>627</v>
      </c>
      <c r="D427" s="193"/>
      <c r="E427" s="193"/>
      <c r="F427" s="193"/>
      <c r="G427" s="195"/>
      <c r="H427" s="196"/>
      <c r="I427" s="196"/>
      <c r="J427" s="196"/>
      <c r="K427" s="196"/>
      <c r="L427" s="197"/>
      <c r="M427" s="198"/>
    </row>
    <row r="428" spans="1:13" s="190" customFormat="1" ht="12" x14ac:dyDescent="0.2">
      <c r="A428" s="196">
        <v>3.1230000000000002</v>
      </c>
      <c r="B428" s="202" t="str">
        <f>VLOOKUP(A428,'catalogo general'!$A$13:$F$739,2,FALSE)</f>
        <v>Realizacion de castillo K-1 de 0.20x0.40 mts de concreto F'c=250 kg/cm2, armada con 6 varillas del #5 y estribos #3 @ 10 cms., incluye: cimbra, descimbra, material, habilitado de acero, mano de obra, herramienta y/o equipo y todo lo necesario para su ejecución.</v>
      </c>
      <c r="C428" s="192" t="s">
        <v>627</v>
      </c>
      <c r="D428" s="193"/>
      <c r="E428" s="193"/>
      <c r="F428" s="193" t="str">
        <f>VLOOKUP(A428,'catalogo general'!$A$13:$F$739,3,FALSE)</f>
        <v>ML</v>
      </c>
      <c r="G428" s="195"/>
      <c r="H428" s="196"/>
      <c r="I428" s="196"/>
      <c r="J428" s="196"/>
      <c r="K428" s="196"/>
      <c r="L428" s="197"/>
      <c r="M428" s="198"/>
    </row>
    <row r="429" spans="1:13" s="190" customFormat="1" ht="12" x14ac:dyDescent="0.2">
      <c r="A429" s="196">
        <v>3.1240000000000001</v>
      </c>
      <c r="B429" s="202" t="str">
        <f>VLOOKUP(A429,'catalogo general'!$A$13:$F$739,2,FALSE)</f>
        <v>Realizacion de castillo K-2 de 0.35x0.30 mts de concreto F'c=250 kg/cm2, armada con 8 varillas del #5 y estribos #3 @ 15 cms., incluye: cimbra, descimbra, material, habilitado de acero, mano de obra, herramienta y/o equipo y todo lo necesario para su ejecución.</v>
      </c>
      <c r="C429" s="192" t="s">
        <v>627</v>
      </c>
      <c r="D429" s="193"/>
      <c r="E429" s="193"/>
      <c r="F429" s="193" t="str">
        <f>VLOOKUP(A429,'catalogo general'!$A$13:$F$739,3,FALSE)</f>
        <v>ML</v>
      </c>
      <c r="G429" s="195"/>
      <c r="H429" s="196"/>
      <c r="I429" s="196"/>
      <c r="J429" s="196"/>
      <c r="K429" s="196"/>
      <c r="L429" s="197"/>
      <c r="M429" s="198"/>
    </row>
    <row r="430" spans="1:13" s="190" customFormat="1" ht="12" x14ac:dyDescent="0.2">
      <c r="A430" s="196">
        <v>3.125</v>
      </c>
      <c r="B430" s="202" t="str">
        <f>VLOOKUP(A430,'catalogo general'!$A$13:$F$739,2,FALSE)</f>
        <v>Realizacion de castillo K-3 de 20x30x30x20.5x20 cms de concreto F'c=250 kg/cm2, armada con 11 varillas del #5 y estribos #3 @ 10 cms., incluye: cimbra, descimbra, material, habilitado de acero, mano de obra, herramienta y/o equipo y todo lo necesario para su ejecución.</v>
      </c>
      <c r="C430" s="192" t="s">
        <v>627</v>
      </c>
      <c r="D430" s="193"/>
      <c r="E430" s="193"/>
      <c r="F430" s="193" t="str">
        <f>VLOOKUP(A430,'catalogo general'!$A$13:$F$739,3,FALSE)</f>
        <v>ML</v>
      </c>
      <c r="G430" s="195"/>
      <c r="H430" s="196"/>
      <c r="I430" s="196"/>
      <c r="J430" s="196"/>
      <c r="K430" s="196"/>
      <c r="L430" s="197"/>
      <c r="M430" s="198"/>
    </row>
    <row r="431" spans="1:13" s="190" customFormat="1" ht="12" x14ac:dyDescent="0.2">
      <c r="A431" s="196">
        <v>3.1259999999999999</v>
      </c>
      <c r="B431" s="202" t="str">
        <f>VLOOKUP(A431,'catalogo general'!$A$13:$F$739,2,FALSE)</f>
        <v>Realizacion de dala DA-1 0.20x0.20 mts de concreto F'c=250 kg/cm2, armada con 4 varillas del #4 y estribos #2 @ 10 cms., incluye: cimbra, descimbra, material, habilitado de acero, mano de obra, herramienta y/o equipo y todo lo necesario para su ejecución.</v>
      </c>
      <c r="C431" s="192" t="s">
        <v>627</v>
      </c>
      <c r="D431" s="193"/>
      <c r="E431" s="193"/>
      <c r="F431" s="193" t="str">
        <f>VLOOKUP(A431,'catalogo general'!$A$13:$F$739,3,FALSE)</f>
        <v>ML</v>
      </c>
      <c r="G431" s="195"/>
      <c r="H431" s="196"/>
      <c r="I431" s="196"/>
      <c r="J431" s="196"/>
      <c r="K431" s="196"/>
      <c r="L431" s="197"/>
      <c r="M431" s="198"/>
    </row>
    <row r="432" spans="1:13" s="190" customFormat="1" ht="12" x14ac:dyDescent="0.2">
      <c r="A432" s="196">
        <v>3.1269999999999998</v>
      </c>
      <c r="B432" s="202" t="str">
        <f>VLOOKUP(A432,'catalogo general'!$A$13:$F$739,2,FALSE)</f>
        <v>Realizacion de dala DA-2 0.30x0.35 mts de concreto F'c=250 kg/cm2, armada con 6 varillas del #5 y estribos #3 @ 10 cms., incluye: cimbra, descimbra, material, habilitado de acero, mano de obra, herramienta y/o equipo y todo lo necesario para su ejecución.</v>
      </c>
      <c r="C432" s="192" t="s">
        <v>627</v>
      </c>
      <c r="D432" s="193"/>
      <c r="E432" s="193"/>
      <c r="F432" s="193" t="str">
        <f>VLOOKUP(A432,'catalogo general'!$A$13:$F$739,3,FALSE)</f>
        <v>ML</v>
      </c>
      <c r="G432" s="195"/>
      <c r="H432" s="196"/>
      <c r="I432" s="196"/>
      <c r="J432" s="196"/>
      <c r="K432" s="196"/>
      <c r="L432" s="197"/>
      <c r="M432" s="198"/>
    </row>
    <row r="433" spans="1:13" s="190" customFormat="1" ht="12" x14ac:dyDescent="0.2">
      <c r="A433" s="196">
        <v>3.13</v>
      </c>
      <c r="B433" s="202" t="str">
        <f>VLOOKUP(A433,'catalogo general'!$A$13:$F$739,2,FALSE)</f>
        <v>Realización de muro de block de 15x20x40 cms asentado con mortero, cemento-arena proporción 1:4 acabado común, incluye: andamios, material, material, mano de obra, herramienta y/o equipo y todo lo necesario para su ejecución.</v>
      </c>
      <c r="C433" s="192" t="s">
        <v>627</v>
      </c>
      <c r="D433" s="193"/>
      <c r="E433" s="193"/>
      <c r="F433" s="193" t="str">
        <f>VLOOKUP(A433,'catalogo general'!$A$13:$F$739,3,FALSE)</f>
        <v>M2</v>
      </c>
      <c r="G433" s="195"/>
      <c r="H433" s="196"/>
      <c r="I433" s="196"/>
      <c r="J433" s="196"/>
      <c r="K433" s="196"/>
      <c r="L433" s="197"/>
      <c r="M433" s="198"/>
    </row>
    <row r="434" spans="1:13" s="190" customFormat="1" ht="12" x14ac:dyDescent="0.2">
      <c r="A434" s="196">
        <v>3.05</v>
      </c>
      <c r="B434" s="202" t="str">
        <f>VLOOKUP(A434,'catalogo general'!$A$13:$F$739,2,FALSE)</f>
        <v>Realizacion de castillo de 15x15 cms. de concreto hecho en obra f'c=200 kg/cm2, armada con 4 varillas del #3 y estribos #2 @ 15 cms., incluye: cimbra, descimbra, material, habilitado de acero, mano de obra, herramienta y/o equipo y todo lo necesario para su ejecución.</v>
      </c>
      <c r="C434" s="192" t="s">
        <v>627</v>
      </c>
      <c r="D434" s="193"/>
      <c r="E434" s="193"/>
      <c r="F434" s="193" t="str">
        <f>VLOOKUP(A434,'catalogo general'!$A$13:$F$739,3,FALSE)</f>
        <v>ML</v>
      </c>
      <c r="G434" s="195"/>
      <c r="H434" s="196"/>
      <c r="I434" s="196"/>
      <c r="J434" s="196"/>
      <c r="K434" s="196"/>
      <c r="L434" s="197"/>
      <c r="M434" s="198"/>
    </row>
    <row r="435" spans="1:13" s="190" customFormat="1" ht="12" x14ac:dyDescent="0.2">
      <c r="A435" s="196">
        <v>3.1190000000000002</v>
      </c>
      <c r="B435" s="202" t="str">
        <f>VLOOKUP(A435,'catalogo general'!$A$13:$F$739,2,FALSE)</f>
        <v>Aplanado mortero cemento-arena 1:3 con espesor de 1.5 cms, incluye: material, mano de obra, herramienta y equipo necesario.</v>
      </c>
      <c r="C435" s="192" t="s">
        <v>627</v>
      </c>
      <c r="D435" s="193"/>
      <c r="E435" s="193"/>
      <c r="F435" s="193" t="str">
        <f>VLOOKUP(A435,'catalogo general'!$A$13:$F$739,3,FALSE)</f>
        <v>M2</v>
      </c>
      <c r="G435" s="195"/>
      <c r="H435" s="196"/>
      <c r="I435" s="196"/>
      <c r="J435" s="196"/>
      <c r="K435" s="196"/>
      <c r="L435" s="197"/>
      <c r="M435" s="198"/>
    </row>
    <row r="436" spans="1:13" s="190" customFormat="1" ht="12" x14ac:dyDescent="0.2">
      <c r="A436" s="196">
        <v>3.26</v>
      </c>
      <c r="B436" s="202" t="str">
        <f>VLOOKUP(A436,'catalogo general'!$A$13:$F$739,2,FALSE)</f>
        <v>Realización de losa aligerada con casetón polietileno de 0.60x0.60x0.15 cms. concreto f'c= 250 kg/cm2 y nervaduras NE-01 armada con 3 varillas del #3 y estribos del #2 @ 10 y @ 30 cms (sentido corto), nervadura NSM-01 armada con 4 varillas del #4 y estribos del #2 @ 15 cms (sentido largo), nervadura NE-02 armada con 5 varillas del #5 y estribos del #2 @ 15 cms (ver plano) y nervadura NSM-02 armada con 6 varillas del #4 y estribos del #2 @ 15 cms (ver plano), la capa de compresión será colada a 5 cms reforzada con mallalac 6-6/8-8  y tela yesera en su lecho inferior,  Incluye: cimbra, descimbra, material, mano de obra, herramienta y/o equipo y todo lo necesario para su ejecución.</v>
      </c>
      <c r="C436" s="192" t="s">
        <v>627</v>
      </c>
      <c r="D436" s="193"/>
      <c r="E436" s="193"/>
      <c r="F436" s="193" t="str">
        <f>VLOOKUP(A436,'catalogo general'!$A$13:$F$739,3,FALSE)</f>
        <v>M2</v>
      </c>
      <c r="G436" s="195"/>
      <c r="H436" s="196"/>
      <c r="I436" s="196"/>
      <c r="J436" s="196"/>
      <c r="K436" s="196"/>
      <c r="L436" s="197"/>
      <c r="M436" s="198"/>
    </row>
    <row r="437" spans="1:13" s="190" customFormat="1" ht="12" x14ac:dyDescent="0.2">
      <c r="A437" s="196">
        <v>3.48</v>
      </c>
      <c r="B437" s="202" t="str">
        <f>VLOOKUP(A437,'catalogo general'!$A$13:$F$739,2,FALSE)</f>
        <v>Realizacion de aplanado a base de yeso en volados en plafones, sobre tela yesera: material, mano de obra, herramienta y todo lo necesario para su ejecución.</v>
      </c>
      <c r="C437" s="192" t="s">
        <v>627</v>
      </c>
      <c r="D437" s="193"/>
      <c r="E437" s="193"/>
      <c r="F437" s="193" t="str">
        <f>VLOOKUP(A437,'catalogo general'!$A$13:$F$739,3,FALSE)</f>
        <v>M2</v>
      </c>
      <c r="G437" s="195"/>
      <c r="H437" s="196"/>
      <c r="I437" s="196"/>
      <c r="J437" s="196"/>
      <c r="K437" s="196"/>
      <c r="L437" s="197"/>
      <c r="M437" s="198"/>
    </row>
    <row r="438" spans="1:13" s="190" customFormat="1" ht="12" x14ac:dyDescent="0.2">
      <c r="A438" s="196">
        <v>3.1219999999999999</v>
      </c>
      <c r="B438" s="202" t="str">
        <f>VLOOKUP(A438,'catalogo general'!$A$13:$F$739,2,FALSE)</f>
        <v>Suministro y colocacion de molduras prefabricadas en pretil, según diseño, incluye: material, mano de obra, herramienta y equipo necesario.</v>
      </c>
      <c r="C438" s="192" t="s">
        <v>627</v>
      </c>
      <c r="D438" s="193"/>
      <c r="E438" s="193"/>
      <c r="F438" s="193" t="str">
        <f>VLOOKUP(A438,'catalogo general'!$A$13:$F$739,3,FALSE)</f>
        <v>ML</v>
      </c>
      <c r="G438" s="195"/>
      <c r="H438" s="196"/>
      <c r="I438" s="196"/>
      <c r="J438" s="196"/>
      <c r="K438" s="196"/>
      <c r="L438" s="197"/>
      <c r="M438" s="198"/>
    </row>
    <row r="439" spans="1:13" s="190" customFormat="1" ht="12" x14ac:dyDescent="0.2">
      <c r="A439" s="196">
        <v>3.5</v>
      </c>
      <c r="B439" s="202" t="str">
        <f>VLOOKUP(A439,'catalogo general'!$A$13:$F$739,2,FALSE)</f>
        <v>Realización de filos y boquillas en muros pretiles y/o bardas, incluye. material, mano de obra, herramienta y todo lo necesario para su ejecución.</v>
      </c>
      <c r="C439" s="192" t="s">
        <v>627</v>
      </c>
      <c r="D439" s="193"/>
      <c r="E439" s="193"/>
      <c r="F439" s="193" t="str">
        <f>VLOOKUP(A439,'catalogo general'!$A$13:$F$739,3,FALSE)</f>
        <v>ML</v>
      </c>
      <c r="J439" s="196"/>
      <c r="K439" s="196"/>
      <c r="L439" s="197"/>
      <c r="M439" s="198"/>
    </row>
    <row r="440" spans="1:13" s="190" customFormat="1" ht="12" x14ac:dyDescent="0.2">
      <c r="A440" s="196">
        <v>3.97</v>
      </c>
      <c r="B440" s="202" t="str">
        <f>VLOOKUP(A440,'catalogo general'!$A$13:$F$739,2,FALSE)</f>
        <v>Realizacion de base para tanque estacionario en azotea de 0.70x1.00 mts. a base de firme de concreto f´c=150 kg/cm2, armado con mallalac, terminado escobillado afinado de 10 cms. de espesor y  chaflan perimetral, incluye: cimbrado, colado, vibrado, curado, descimbrado, material, mano de obra, herramienta y/o equipo y todo lo necesario para su ejecución.</v>
      </c>
      <c r="C440" s="192" t="s">
        <v>627</v>
      </c>
      <c r="D440" s="193"/>
      <c r="E440" s="193"/>
      <c r="F440" s="193" t="str">
        <f>VLOOKUP(A440,'catalogo general'!$A$13:$F$739,3,FALSE)</f>
        <v>PZA</v>
      </c>
      <c r="J440" s="196"/>
      <c r="K440" s="196"/>
      <c r="L440" s="197"/>
      <c r="M440" s="198"/>
    </row>
    <row r="441" spans="1:13" s="190" customFormat="1" ht="12" x14ac:dyDescent="0.2">
      <c r="A441" s="196">
        <v>3.98</v>
      </c>
      <c r="B441" s="202" t="str">
        <f>VLOOKUP(A441,'catalogo general'!$A$13:$F$739,2,FALSE)</f>
        <v>Realizacion de base para minisplit en azotea de 0.50x1.00 mts. a base de firme de concreto f´c=150 kg/cm2, armado con mallalac, terminado escobillado afinado de 10 cms. de espesor y  chaflan perimetral, incluye: cimbrado, colado, vibrado, curado, descimbrado, material, mano de obra, herramienta y/o equipo y todo lo necesario para su ejecución.</v>
      </c>
      <c r="C441" s="192" t="s">
        <v>627</v>
      </c>
      <c r="D441" s="193"/>
      <c r="E441" s="193"/>
      <c r="F441" s="193" t="str">
        <f>VLOOKUP(A441,'catalogo general'!$A$13:$F$739,3,FALSE)</f>
        <v>PZA</v>
      </c>
      <c r="J441" s="196"/>
      <c r="K441" s="196"/>
      <c r="L441" s="197"/>
      <c r="M441" s="198"/>
    </row>
    <row r="442" spans="1:13" s="190" customFormat="1" ht="12" x14ac:dyDescent="0.2">
      <c r="A442" s="214">
        <v>5</v>
      </c>
      <c r="B442" s="191" t="str">
        <f>VLOOKUP(A442,'catalogo general'!$A$13:$F$739,2,FALSE)</f>
        <v xml:space="preserve"> INSTALACIÓN HIDRÁULICA , SANITARIA Y GAS</v>
      </c>
      <c r="C442" s="192" t="s">
        <v>627</v>
      </c>
      <c r="D442" s="193"/>
      <c r="E442" s="193"/>
      <c r="F442" s="193"/>
      <c r="J442" s="196"/>
      <c r="K442" s="196"/>
      <c r="L442" s="197"/>
      <c r="M442" s="198"/>
    </row>
    <row r="443" spans="1:13" s="190" customFormat="1" ht="12" x14ac:dyDescent="0.2">
      <c r="A443" s="196">
        <v>5.08</v>
      </c>
      <c r="B443" s="202" t="str">
        <f>VLOOKUP(A443,'catalogo general'!$A$13:$F$739,2,FALSE)</f>
        <v>Ramaleo  exterior a base de tuberia de PVC en linea de 4" hacia calle, por drenaje pluvial, desde registros, rejillas  y bajantes de azotea por castillos, incluye, material, mano de obra, herramienta y todo lo necesario para su ejecuciòn</v>
      </c>
      <c r="C443" s="192" t="s">
        <v>627</v>
      </c>
      <c r="D443" s="193"/>
      <c r="E443" s="193"/>
      <c r="F443" s="193" t="str">
        <f>VLOOKUP(A443,'catalogo general'!$A$13:$F$739,3,FALSE)</f>
        <v>ML</v>
      </c>
      <c r="G443" s="195"/>
      <c r="H443" s="195"/>
      <c r="I443" s="196"/>
      <c r="J443" s="196"/>
      <c r="K443" s="196"/>
      <c r="L443" s="197"/>
      <c r="M443" s="198"/>
    </row>
    <row r="444" spans="1:13" s="190" customFormat="1" ht="12" x14ac:dyDescent="0.2">
      <c r="A444" s="214">
        <v>6</v>
      </c>
      <c r="B444" s="191" t="str">
        <f>VLOOKUP(A444,'catalogo general'!$A$13:$F$739,2,FALSE)</f>
        <v>INSTALACIÓN ELÉCTRICA</v>
      </c>
      <c r="C444" s="192" t="s">
        <v>627</v>
      </c>
      <c r="D444" s="193"/>
      <c r="E444" s="193"/>
      <c r="F444" s="193"/>
      <c r="G444" s="195"/>
      <c r="H444" s="195"/>
      <c r="I444" s="196"/>
      <c r="J444" s="196"/>
      <c r="K444" s="196"/>
      <c r="L444" s="197"/>
      <c r="M444" s="198"/>
    </row>
    <row r="445" spans="1:13" s="190" customFormat="1" ht="12" x14ac:dyDescent="0.2">
      <c r="A445" s="196">
        <v>6.18</v>
      </c>
      <c r="B445" s="202" t="str">
        <f>VLOOKUP(A445,'catalogo general'!$A$13:$F$739,2,FALSE)</f>
        <v xml:space="preserve">Suministro e instalacion de interruptor termomagnetico de 1 polo - 15amp a 50 amps. Incluye: material, mano de obra, herramienta y/o equipo y todo lo necesario para su ejecución. </v>
      </c>
      <c r="C445" s="192" t="s">
        <v>627</v>
      </c>
      <c r="D445" s="193"/>
      <c r="E445" s="193"/>
      <c r="F445" s="193" t="str">
        <f>VLOOKUP(A445,'catalogo general'!$A$13:$F$739,3,FALSE)</f>
        <v>PZA</v>
      </c>
      <c r="G445" s="195"/>
      <c r="H445" s="195"/>
      <c r="I445" s="196"/>
      <c r="J445" s="196"/>
      <c r="K445" s="196"/>
      <c r="L445" s="197"/>
      <c r="M445" s="198"/>
    </row>
    <row r="446" spans="1:13" s="190" customFormat="1" ht="12" x14ac:dyDescent="0.2">
      <c r="A446" s="196">
        <v>6.22</v>
      </c>
      <c r="B446" s="202" t="str">
        <f>VLOOKUP(A446,'catalogo general'!$A$13:$F$739,2,FALSE)</f>
        <v>Suministro de alimentación eléctrica desde concentrado de medidores, para luminarias spot en piso, con cable thw 12 tres hilos incluye: poliflex de 1/2" excavación, relleno, material, mano de obra, herramienta y/o equipo y todo lo necesario para su correcta ejecución.</v>
      </c>
      <c r="C446" s="192" t="s">
        <v>627</v>
      </c>
      <c r="D446" s="193"/>
      <c r="E446" s="193"/>
      <c r="F446" s="193" t="str">
        <f>VLOOKUP(A446,'catalogo general'!$A$13:$F$739,3,FALSE)</f>
        <v>PZA</v>
      </c>
      <c r="G446" s="195"/>
      <c r="H446" s="195"/>
      <c r="I446" s="196"/>
      <c r="J446" s="196"/>
      <c r="K446" s="196"/>
      <c r="L446" s="197"/>
      <c r="M446" s="198"/>
    </row>
    <row r="447" spans="1:13" s="190" customFormat="1" ht="12" x14ac:dyDescent="0.2">
      <c r="A447" s="196">
        <v>6.67</v>
      </c>
      <c r="B447" s="202" t="str">
        <f>VLOOKUP(A447,'catalogo general'!$A$13:$F$739,2,FALSE)</f>
        <v xml:space="preserve">Suministro y colocacion de centro de carga, Square D , QO  02 220/127 square d. o similar, incluye conexión a tierra, mano de obra, material, herramienta y equipo. </v>
      </c>
      <c r="C447" s="192" t="s">
        <v>627</v>
      </c>
      <c r="D447" s="193"/>
      <c r="E447" s="193"/>
      <c r="F447" s="193" t="str">
        <f>VLOOKUP(A447,'catalogo general'!$A$13:$F$739,3,FALSE)</f>
        <v>PZA</v>
      </c>
      <c r="G447" s="195"/>
      <c r="H447" s="196"/>
      <c r="I447" s="196"/>
      <c r="J447" s="196"/>
      <c r="K447" s="196"/>
      <c r="L447" s="197"/>
      <c r="M447" s="198"/>
    </row>
    <row r="448" spans="1:13" s="190" customFormat="1" ht="12" x14ac:dyDescent="0.2">
      <c r="A448" s="196">
        <v>6.23</v>
      </c>
      <c r="B448" s="202" t="str">
        <f>VLOOKUP(A448,'catalogo general'!$A$13:$F$739,2,FALSE)</f>
        <v>Suministro e instalacion de salida electrica para centro, incluye: caja galvanizada, cable TW  12 (1 negro, 1 blanco y 1 Ttierra Física Verde) , poliducto de 1/2"Ø,  material, mano de obra, herramienta y/o equipo y todo lo necesario para su ejecución.. (directo en losa) salidas de emergencia y volados</v>
      </c>
      <c r="C448" s="192" t="s">
        <v>627</v>
      </c>
      <c r="D448" s="193"/>
      <c r="E448" s="193"/>
      <c r="F448" s="193" t="str">
        <f>VLOOKUP(A448,'catalogo general'!$A$13:$F$739,3,FALSE)</f>
        <v>SAL</v>
      </c>
      <c r="G448" s="195"/>
      <c r="H448" s="196"/>
      <c r="I448" s="196"/>
      <c r="J448" s="196"/>
      <c r="K448" s="196"/>
      <c r="L448" s="197"/>
      <c r="M448" s="198"/>
    </row>
    <row r="449" spans="1:13" s="190" customFormat="1" ht="12" x14ac:dyDescent="0.2">
      <c r="A449" s="196">
        <v>6.81</v>
      </c>
      <c r="B449" s="202" t="str">
        <f>VLOOKUP(A449,'catalogo general'!$A$13:$F$739,2,FALSE)</f>
        <v>Suministro e instalación de lámpara envolvente 2x32 w, marca tecnolite, construlita o similar, incluye: gabinete, acrílico, foco, balastro, cortes, ajustes, material, mano de obra, herramienta y/o equipo y todo lo necesario para su ejecución.</v>
      </c>
      <c r="C449" s="192" t="s">
        <v>627</v>
      </c>
      <c r="D449" s="193"/>
      <c r="E449" s="193"/>
      <c r="F449" s="193" t="str">
        <f>VLOOKUP(A449,'catalogo general'!$A$13:$F$739,3,FALSE)</f>
        <v>PZA</v>
      </c>
      <c r="G449" s="195"/>
      <c r="H449" s="196"/>
      <c r="I449" s="196"/>
      <c r="J449" s="196"/>
      <c r="K449" s="196"/>
      <c r="L449" s="197"/>
      <c r="M449" s="198"/>
    </row>
    <row r="450" spans="1:13" s="190" customFormat="1" ht="12" x14ac:dyDescent="0.2">
      <c r="A450" s="196">
        <v>6.1369999999999996</v>
      </c>
      <c r="B450" s="202" t="str">
        <f>VLOOKUP(A450,'catalogo general'!$A$13:$F$739,2,FALSE)</f>
        <v>Instalación de equipo de aire acondicionado tipo minisplit incluye: maniobra, tubería, conexiones de cobre, accesorios, soldadura, mano de obra, cableado, conexión a desague, arranque, pruebas y ajustes, material, mano de obra, herramienta y/o equipo y todo lo necesario para su ejecución.</v>
      </c>
      <c r="C450" s="192" t="s">
        <v>627</v>
      </c>
      <c r="D450" s="193"/>
      <c r="E450" s="193"/>
      <c r="F450" s="193" t="str">
        <f>VLOOKUP(A450,'catalogo general'!$A$13:$F$739,3,FALSE)</f>
        <v>PZA</v>
      </c>
      <c r="G450" s="195"/>
      <c r="H450" s="196"/>
      <c r="I450" s="196"/>
      <c r="J450" s="196"/>
      <c r="K450" s="196"/>
      <c r="L450" s="197"/>
      <c r="M450" s="198"/>
    </row>
    <row r="451" spans="1:13" s="190" customFormat="1" ht="12" x14ac:dyDescent="0.2">
      <c r="A451" s="214">
        <v>13</v>
      </c>
      <c r="B451" s="191" t="str">
        <f>VLOOKUP(A451,'catalogo general'!$A$13:$F$739,2,FALSE)</f>
        <v xml:space="preserve">VARIOS </v>
      </c>
      <c r="C451" s="192" t="s">
        <v>627</v>
      </c>
      <c r="D451" s="193"/>
      <c r="E451" s="193"/>
      <c r="F451" s="193"/>
      <c r="G451" s="195"/>
      <c r="H451" s="196"/>
      <c r="I451" s="196"/>
      <c r="J451" s="196"/>
      <c r="K451" s="196"/>
      <c r="L451" s="197"/>
      <c r="M451" s="198"/>
    </row>
    <row r="452" spans="1:13" s="190" customFormat="1" ht="12" x14ac:dyDescent="0.2">
      <c r="A452" s="196">
        <v>13.26</v>
      </c>
      <c r="B452" s="202" t="str">
        <f>VLOOKUP(A452,'catalogo general'!$A$13:$F$739,2,FALSE)</f>
        <v>Suministro e instalacion de aunincio luminoso 3d (nombre del inmueble), incluye: instalacion electrica, materiales, mano de obra, herramienta y equipo.</v>
      </c>
      <c r="C452" s="192" t="s">
        <v>627</v>
      </c>
      <c r="D452" s="193"/>
      <c r="E452" s="193"/>
      <c r="F452" s="193" t="str">
        <f>VLOOKUP(A452,'catalogo general'!$A$13:$F$739,3,FALSE)</f>
        <v>PZA</v>
      </c>
      <c r="G452" s="195"/>
      <c r="H452" s="196"/>
      <c r="I452" s="196"/>
      <c r="J452" s="196"/>
      <c r="K452" s="196"/>
      <c r="L452" s="197"/>
      <c r="M452" s="198"/>
    </row>
    <row r="453" spans="1:13" s="190" customFormat="1" ht="12" x14ac:dyDescent="0.2">
      <c r="A453" s="196">
        <v>13.27</v>
      </c>
      <c r="B453" s="202" t="str">
        <f>VLOOKUP(A453,'catalogo general'!$A$13:$F$739,2,FALSE)</f>
        <v>Preparacion para minisplit con tubo de 1" diam. Para desague de 8 m y tubo pvc de 3" para conexión en azotea de 5 m incluye: ranurado de muro, perforacion de losa con equipo, suministro de materiales, mano de obra, equipo de proteccion personal y limpieza del area de trabajo</v>
      </c>
      <c r="C453" s="192" t="s">
        <v>627</v>
      </c>
      <c r="D453" s="193"/>
      <c r="E453" s="193"/>
      <c r="F453" s="193" t="str">
        <f>VLOOKUP(A453,'catalogo general'!$A$13:$F$739,3,FALSE)</f>
        <v>PZA</v>
      </c>
      <c r="G453" s="195"/>
      <c r="H453" s="196"/>
      <c r="I453" s="196"/>
      <c r="J453" s="196"/>
      <c r="K453" s="196"/>
      <c r="L453" s="197"/>
      <c r="M453" s="198"/>
    </row>
    <row r="454" spans="1:13" s="190" customFormat="1" ht="12" x14ac:dyDescent="0.2">
      <c r="A454" s="214"/>
      <c r="B454" s="207" t="s">
        <v>777</v>
      </c>
      <c r="C454" s="192" t="s">
        <v>627</v>
      </c>
      <c r="D454" s="193"/>
      <c r="E454" s="193"/>
      <c r="F454" s="193"/>
      <c r="G454" s="195"/>
      <c r="H454" s="196"/>
      <c r="I454" s="196"/>
      <c r="J454" s="196"/>
      <c r="K454" s="196"/>
      <c r="L454" s="197"/>
      <c r="M454" s="198"/>
    </row>
    <row r="455" spans="1:13" s="190" customFormat="1" ht="12" x14ac:dyDescent="0.2">
      <c r="A455" s="214">
        <v>3</v>
      </c>
      <c r="B455" s="191" t="str">
        <f>VLOOKUP(A455,'catalogo general'!$A$13:$F$739,2,FALSE)</f>
        <v>ALBAÑILERIA</v>
      </c>
      <c r="C455" s="192" t="s">
        <v>627</v>
      </c>
      <c r="D455" s="193"/>
      <c r="E455" s="193"/>
      <c r="F455" s="193"/>
      <c r="G455" s="195"/>
      <c r="H455" s="196"/>
      <c r="I455" s="196"/>
      <c r="J455" s="196"/>
      <c r="K455" s="196"/>
      <c r="L455" s="197"/>
      <c r="M455" s="198"/>
    </row>
    <row r="456" spans="1:13" s="190" customFormat="1" ht="12" x14ac:dyDescent="0.2">
      <c r="A456" s="196">
        <v>3.6</v>
      </c>
      <c r="B456" s="202" t="str">
        <f>VLOOKUP(A456,'catalogo general'!$A$13:$F$739,2,FALSE)</f>
        <v xml:space="preserve">Realizacion de barra de concreto en carniceria de 0.60 de ancho, 1.60 de largo, 0.07 espesor y 0.90 mts. de altura terminada, de concreto f´c=150 kg/cm2, armado con varillas 3/8" @ 15 cms. en ambos sentidos con hueco para recibir tarja de acero inoxidable con escurridera, empotrada en muro y 2 piernas de tabique rojo 7x14x28 cms. acabado fino cara interior afinado en exterior, incluye: cimbrado, colado, vibrado, curado, descimbrado, material, mano de obra, herramienta y/o equipo y todo lo necesario para su ejecución. </v>
      </c>
      <c r="C456" s="192" t="s">
        <v>627</v>
      </c>
      <c r="D456" s="193"/>
      <c r="E456" s="193"/>
      <c r="F456" s="193" t="str">
        <f>VLOOKUP(A456,'catalogo general'!$A$13:$F$739,3,FALSE)</f>
        <v>M2</v>
      </c>
      <c r="G456" s="195"/>
      <c r="H456" s="196"/>
      <c r="I456" s="196"/>
      <c r="J456" s="196"/>
      <c r="K456" s="196"/>
      <c r="L456" s="197"/>
      <c r="M456" s="198"/>
    </row>
    <row r="457" spans="1:13" s="190" customFormat="1" ht="12" x14ac:dyDescent="0.2">
      <c r="A457" s="214">
        <v>5</v>
      </c>
      <c r="B457" s="191" t="str">
        <f>VLOOKUP(A457,'catalogo general'!$A$13:$F$739,2,FALSE)</f>
        <v xml:space="preserve"> INSTALACIÓN HIDRÁULICA , SANITARIA Y GAS</v>
      </c>
      <c r="C457" s="192" t="s">
        <v>627</v>
      </c>
      <c r="D457" s="193"/>
      <c r="E457" s="193"/>
      <c r="F457" s="193"/>
      <c r="G457" s="195"/>
      <c r="H457" s="196"/>
      <c r="I457" s="196"/>
      <c r="J457" s="196"/>
      <c r="K457" s="196"/>
      <c r="L457" s="197"/>
      <c r="M457" s="198"/>
    </row>
    <row r="458" spans="1:13" s="190" customFormat="1" ht="12" x14ac:dyDescent="0.2">
      <c r="A458" s="196">
        <v>5.47</v>
      </c>
      <c r="B458" s="202" t="str">
        <f>VLOOKUP(A458,'catalogo general'!$A$13:$F$739,2,FALSE)</f>
        <v>Suministro y colocación de tanque de gas estacionario horizontal, para intemperie capacidad 300 Lts incluye: fijacion en base de concreto en azotea, material, mano de obra, herramienta y todo lo necesario para su ejecucion.</v>
      </c>
      <c r="C458" s="192" t="s">
        <v>627</v>
      </c>
      <c r="D458" s="193"/>
      <c r="E458" s="193"/>
      <c r="F458" s="193" t="str">
        <f>VLOOKUP(A458,'catalogo general'!$A$13:$F$739,3,FALSE)</f>
        <v>PZA</v>
      </c>
      <c r="G458" s="195"/>
      <c r="H458" s="196"/>
      <c r="I458" s="196"/>
      <c r="J458" s="196"/>
      <c r="K458" s="196"/>
      <c r="L458" s="197"/>
      <c r="M458" s="198"/>
    </row>
    <row r="459" spans="1:13" s="190" customFormat="1" ht="12" x14ac:dyDescent="0.2">
      <c r="A459" s="196">
        <v>5.5</v>
      </c>
      <c r="B459" s="202" t="str">
        <f>VLOOKUP(A459,'catalogo general'!$A$13:$F$739,2,FALSE)</f>
        <v>Suministro e instalacion de tuberia de cobre tipo L para salidas de Gas desde tanque a estufa, incluye: material, mano de obra, herramienta y todo lo necesario para su ejecución</v>
      </c>
      <c r="C459" s="192" t="s">
        <v>627</v>
      </c>
      <c r="D459" s="193"/>
      <c r="E459" s="193"/>
      <c r="F459" s="193" t="str">
        <f>VLOOKUP(A459,'catalogo general'!$A$13:$F$739,3,FALSE)</f>
        <v>ML</v>
      </c>
      <c r="G459" s="195"/>
      <c r="H459" s="196"/>
      <c r="I459" s="196"/>
      <c r="J459" s="196"/>
      <c r="K459" s="196"/>
      <c r="L459" s="197"/>
      <c r="M459" s="198"/>
    </row>
    <row r="460" spans="1:13" s="190" customFormat="1" ht="12" x14ac:dyDescent="0.2">
      <c r="A460" s="196">
        <v>5.54</v>
      </c>
      <c r="B460" s="202" t="str">
        <f>VLOOKUP(A460,'catalogo general'!$A$13:$F$739,2,FALSE)</f>
        <v>Suministro e instalacion de regulador de gas y paquete de trenzado en acero inoxidable, tipo estufa, incluye: llave de paso, material, mano de obra, herramienta y todo lo necesario para su ejecución</v>
      </c>
      <c r="C460" s="192" t="s">
        <v>627</v>
      </c>
      <c r="D460" s="193"/>
      <c r="E460" s="193"/>
      <c r="F460" s="193" t="str">
        <f>VLOOKUP(A460,'catalogo general'!$A$13:$F$739,3,FALSE)</f>
        <v>PZA</v>
      </c>
      <c r="G460" s="195"/>
      <c r="H460" s="196"/>
      <c r="I460" s="196"/>
      <c r="J460" s="196"/>
      <c r="K460" s="196"/>
      <c r="L460" s="197"/>
      <c r="M460" s="198"/>
    </row>
    <row r="461" spans="1:13" s="190" customFormat="1" ht="12" x14ac:dyDescent="0.2">
      <c r="A461" s="214">
        <v>8</v>
      </c>
      <c r="B461" s="191" t="str">
        <f>VLOOKUP(A461,'catalogo general'!$A$13:$F$739,2,FALSE)</f>
        <v>ACABADOS</v>
      </c>
      <c r="C461" s="192" t="s">
        <v>627</v>
      </c>
      <c r="D461" s="193"/>
      <c r="E461" s="193"/>
      <c r="F461" s="193"/>
      <c r="G461" s="195"/>
      <c r="H461" s="196"/>
      <c r="I461" s="196"/>
      <c r="J461" s="196"/>
      <c r="K461" s="196"/>
      <c r="L461" s="197"/>
      <c r="M461" s="198"/>
    </row>
    <row r="462" spans="1:13" s="190" customFormat="1" ht="12" x14ac:dyDescent="0.2">
      <c r="A462" s="196">
        <v>8.17</v>
      </c>
      <c r="B462" s="202" t="str">
        <f>VLOOKUP(A462,'catalogo general'!$A$13:$F$739,2,FALSE)</f>
        <v>Suministro y colocación de azulejo 20x30 cms. marca INTERCERAMIC colores claros, con pegazulejo y emboquillado anti hongos, incluye: cortes, ajustes, material, mano de obra, herramienta y/o equipo y todo lo necesario para su ejecución</v>
      </c>
      <c r="C462" s="192" t="s">
        <v>627</v>
      </c>
      <c r="D462" s="193"/>
      <c r="E462" s="193"/>
      <c r="F462" s="193" t="str">
        <f>VLOOKUP(A462,'catalogo general'!$A$13:$F$739,3,FALSE)</f>
        <v>M2</v>
      </c>
      <c r="G462" s="195"/>
      <c r="H462" s="196"/>
      <c r="I462" s="196"/>
      <c r="J462" s="196"/>
      <c r="K462" s="196"/>
      <c r="L462" s="197"/>
      <c r="M462" s="198"/>
    </row>
    <row r="463" spans="1:13" s="190" customFormat="1" ht="12" x14ac:dyDescent="0.2">
      <c r="A463" s="214">
        <v>13</v>
      </c>
      <c r="B463" s="191" t="str">
        <f>VLOOKUP(A463,'catalogo general'!$A$13:$F$739,2,FALSE)</f>
        <v xml:space="preserve">VARIOS </v>
      </c>
      <c r="C463" s="192" t="s">
        <v>627</v>
      </c>
      <c r="D463" s="193"/>
      <c r="E463" s="193"/>
      <c r="F463" s="193"/>
      <c r="G463" s="195"/>
      <c r="H463" s="196"/>
      <c r="I463" s="196"/>
      <c r="J463" s="196"/>
      <c r="K463" s="196"/>
      <c r="L463" s="197"/>
      <c r="M463" s="198"/>
    </row>
    <row r="464" spans="1:13" s="190" customFormat="1" ht="12" x14ac:dyDescent="0.2">
      <c r="A464" s="196">
        <v>13.25</v>
      </c>
      <c r="B464" s="202" t="str">
        <f>VLOOKUP(A464,'catalogo general'!$A$13:$F$739,2,FALSE)</f>
        <v>Suministro y colocacion de mobiliario para area de comedor (mesa y 4 sillas), incluye: fijacion, materiales, mano de obra, herramienta, equipo y todo lo necesario para su correcto funcionamiento.</v>
      </c>
      <c r="C464" s="192" t="s">
        <v>627</v>
      </c>
      <c r="D464" s="193"/>
      <c r="E464" s="193"/>
      <c r="F464" s="193" t="str">
        <f>VLOOKUP(A464,'catalogo general'!$A$13:$F$739,3,FALSE)</f>
        <v>PZA</v>
      </c>
      <c r="G464" s="195"/>
      <c r="H464" s="196"/>
      <c r="I464" s="196"/>
      <c r="J464" s="196"/>
      <c r="K464" s="196"/>
      <c r="L464" s="197"/>
      <c r="M464" s="198"/>
    </row>
    <row r="465" spans="1:13" s="190" customFormat="1" ht="12" x14ac:dyDescent="0.2">
      <c r="A465" s="196">
        <v>13.25</v>
      </c>
      <c r="B465" s="202" t="str">
        <f>VLOOKUP(A465,'catalogo general'!$A$13:$F$739,2,FALSE)</f>
        <v>Suministro y colocacion de mobiliario para area de comedor (mesa y 4 sillas), incluye: fijacion, materiales, mano de obra, herramienta, equipo y todo lo necesario para su correcto funcionamiento.</v>
      </c>
      <c r="C465" s="192" t="s">
        <v>627</v>
      </c>
      <c r="D465" s="193"/>
      <c r="E465" s="193"/>
      <c r="F465" s="193" t="str">
        <f>VLOOKUP(A465,'catalogo general'!$A$13:$F$739,3,FALSE)</f>
        <v>PZA</v>
      </c>
      <c r="G465" s="195"/>
      <c r="H465" s="196"/>
      <c r="I465" s="196"/>
      <c r="J465" s="196"/>
      <c r="K465" s="196"/>
      <c r="L465" s="197"/>
      <c r="M465" s="198"/>
    </row>
    <row r="466" spans="1:13" s="190" customFormat="1" ht="12" x14ac:dyDescent="0.2">
      <c r="A466" s="214"/>
      <c r="B466" s="207" t="s">
        <v>771</v>
      </c>
      <c r="C466" s="192" t="s">
        <v>627</v>
      </c>
      <c r="D466" s="193"/>
      <c r="E466" s="193"/>
      <c r="F466" s="193"/>
      <c r="G466" s="195"/>
      <c r="H466" s="196"/>
      <c r="I466" s="196"/>
      <c r="J466" s="196"/>
      <c r="K466" s="196"/>
      <c r="L466" s="197"/>
      <c r="M466" s="198"/>
    </row>
    <row r="467" spans="1:13" s="190" customFormat="1" ht="12" x14ac:dyDescent="0.2">
      <c r="A467" s="214">
        <v>5</v>
      </c>
      <c r="B467" s="191" t="str">
        <f>VLOOKUP(A467,'catalogo general'!$A$13:$F$739,2,FALSE)</f>
        <v xml:space="preserve"> INSTALACIÓN HIDRÁULICA , SANITARIA Y GAS</v>
      </c>
      <c r="C467" s="192" t="s">
        <v>627</v>
      </c>
      <c r="D467" s="193"/>
      <c r="E467" s="193"/>
      <c r="F467" s="193"/>
      <c r="G467" s="195"/>
      <c r="H467" s="196"/>
      <c r="I467" s="196"/>
      <c r="J467" s="196"/>
      <c r="K467" s="196"/>
      <c r="L467" s="197"/>
      <c r="M467" s="198"/>
    </row>
    <row r="468" spans="1:13" s="190" customFormat="1" ht="12" x14ac:dyDescent="0.2">
      <c r="A468" s="196">
        <v>5.47</v>
      </c>
      <c r="B468" s="202" t="str">
        <f>VLOOKUP(A468,'catalogo general'!$A$13:$F$739,2,FALSE)</f>
        <v>Suministro y colocación de tanque de gas estacionario horizontal, para intemperie capacidad 300 Lts incluye: fijacion en base de concreto en azotea, material, mano de obra, herramienta y todo lo necesario para su ejecucion.</v>
      </c>
      <c r="C468" s="192" t="s">
        <v>627</v>
      </c>
      <c r="D468" s="193"/>
      <c r="E468" s="193"/>
      <c r="F468" s="193" t="str">
        <f>VLOOKUP(A468,'catalogo general'!$A$13:$F$739,3,FALSE)</f>
        <v>PZA</v>
      </c>
      <c r="G468" s="195"/>
      <c r="H468" s="196"/>
      <c r="I468" s="196"/>
      <c r="J468" s="196"/>
      <c r="K468" s="196"/>
      <c r="L468" s="197"/>
      <c r="M468" s="198"/>
    </row>
    <row r="469" spans="1:13" s="190" customFormat="1" ht="12" x14ac:dyDescent="0.2">
      <c r="A469" s="196">
        <v>5.5</v>
      </c>
      <c r="B469" s="202" t="str">
        <f>VLOOKUP(A469,'catalogo general'!$A$13:$F$739,2,FALSE)</f>
        <v>Suministro e instalacion de tuberia de cobre tipo L para salidas de Gas desde tanque a estufa, incluye: material, mano de obra, herramienta y todo lo necesario para su ejecución</v>
      </c>
      <c r="C469" s="192" t="s">
        <v>627</v>
      </c>
      <c r="D469" s="193"/>
      <c r="E469" s="193"/>
      <c r="F469" s="193" t="str">
        <f>VLOOKUP(A469,'catalogo general'!$A$13:$F$739,3,FALSE)</f>
        <v>ML</v>
      </c>
      <c r="G469" s="195"/>
      <c r="H469" s="196"/>
      <c r="I469" s="196"/>
      <c r="J469" s="196"/>
      <c r="K469" s="196"/>
      <c r="L469" s="197"/>
      <c r="M469" s="198"/>
    </row>
    <row r="470" spans="1:13" s="190" customFormat="1" ht="12" x14ac:dyDescent="0.2">
      <c r="A470" s="196">
        <v>5.54</v>
      </c>
      <c r="B470" s="202" t="str">
        <f>VLOOKUP(A470,'catalogo general'!$A$13:$F$739,2,FALSE)</f>
        <v>Suministro e instalacion de regulador de gas y paquete de trenzado en acero inoxidable, tipo estufa, incluye: llave de paso, material, mano de obra, herramienta y todo lo necesario para su ejecución</v>
      </c>
      <c r="C470" s="192" t="s">
        <v>627</v>
      </c>
      <c r="D470" s="193"/>
      <c r="E470" s="193"/>
      <c r="F470" s="193" t="str">
        <f>VLOOKUP(A470,'catalogo general'!$A$13:$F$739,3,FALSE)</f>
        <v>PZA</v>
      </c>
      <c r="G470" s="195"/>
      <c r="H470" s="196"/>
      <c r="I470" s="196"/>
      <c r="J470" s="196"/>
      <c r="K470" s="196"/>
      <c r="L470" s="197"/>
      <c r="M470" s="198"/>
    </row>
    <row r="471" spans="1:13" s="190" customFormat="1" ht="12" x14ac:dyDescent="0.2">
      <c r="A471" s="214">
        <v>13</v>
      </c>
      <c r="B471" s="191" t="str">
        <f>VLOOKUP(A471,'catalogo general'!$A$13:$F$739,2,FALSE)</f>
        <v xml:space="preserve">VARIOS </v>
      </c>
      <c r="C471" s="192" t="s">
        <v>627</v>
      </c>
      <c r="D471" s="193"/>
      <c r="E471" s="193"/>
      <c r="F471" s="193"/>
      <c r="G471" s="195"/>
      <c r="H471" s="196"/>
      <c r="I471" s="196"/>
      <c r="J471" s="196"/>
      <c r="K471" s="196"/>
      <c r="L471" s="197"/>
      <c r="M471" s="198"/>
    </row>
    <row r="472" spans="1:13" s="190" customFormat="1" ht="12" x14ac:dyDescent="0.2">
      <c r="A472" s="196">
        <v>13.25</v>
      </c>
      <c r="B472" s="202" t="str">
        <f>VLOOKUP(A472,'catalogo general'!$A$13:$F$739,2,FALSE)</f>
        <v>Suministro y colocacion de mobiliario para area de comedor (mesa y 4 sillas), incluye: fijacion, materiales, mano de obra, herramienta, equipo y todo lo necesario para su correcto funcionamiento.</v>
      </c>
      <c r="C472" s="192" t="s">
        <v>627</v>
      </c>
      <c r="D472" s="193"/>
      <c r="E472" s="193"/>
      <c r="F472" s="193" t="str">
        <f>VLOOKUP(A472,'catalogo general'!$A$13:$F$739,3,FALSE)</f>
        <v>PZA</v>
      </c>
      <c r="G472" s="195"/>
      <c r="H472" s="196"/>
      <c r="I472" s="196"/>
      <c r="J472" s="196"/>
      <c r="K472" s="196"/>
      <c r="L472" s="197"/>
      <c r="M472" s="198"/>
    </row>
    <row r="473" spans="1:13" s="190" customFormat="1" ht="12" x14ac:dyDescent="0.2">
      <c r="A473" s="196">
        <v>13.28</v>
      </c>
      <c r="B473" s="202" t="str">
        <f>VLOOKUP(A473,'catalogo general'!$A$13:$F$739,2,FALSE)</f>
        <v>Suministro e instalacion de Campana industrial extractora de humo de acero inoxidable, incluye: lampara industrial de capelo, fijacion, materiales, mano de obra, herramienta, equipo y todo lo necesario para su correcto funcionamiento.</v>
      </c>
      <c r="C473" s="192" t="s">
        <v>627</v>
      </c>
      <c r="D473" s="193"/>
      <c r="E473" s="193"/>
      <c r="F473" s="193" t="str">
        <f>VLOOKUP(A473,'catalogo general'!$A$13:$F$739,3,FALSE)</f>
        <v>PZA</v>
      </c>
      <c r="G473" s="195"/>
      <c r="H473" s="196"/>
      <c r="I473" s="196"/>
      <c r="J473" s="196"/>
      <c r="K473" s="196"/>
      <c r="L473" s="197"/>
      <c r="M473" s="198"/>
    </row>
    <row r="474" spans="1:13" s="190" customFormat="1" ht="12" x14ac:dyDescent="0.2">
      <c r="A474" s="196">
        <v>13.29</v>
      </c>
      <c r="B474" s="202" t="str">
        <f>VLOOKUP(A474,'catalogo general'!$A$13:$F$739,2,FALSE)</f>
        <v>Suministro e instalacion de cortina metalica enrollable, incluye: fijacion, materiales, mano de obra, herramienta, equipo y todo lo necesario para su correcto funcionamiento.</v>
      </c>
      <c r="C474" s="192" t="s">
        <v>627</v>
      </c>
      <c r="D474" s="193"/>
      <c r="E474" s="193"/>
      <c r="F474" s="193" t="str">
        <f>VLOOKUP(A474,'catalogo general'!$A$13:$F$739,3,FALSE)</f>
        <v>PZA</v>
      </c>
      <c r="G474" s="195"/>
      <c r="H474" s="196"/>
      <c r="I474" s="196"/>
      <c r="J474" s="196"/>
      <c r="K474" s="196"/>
      <c r="L474" s="197"/>
      <c r="M474" s="198"/>
    </row>
    <row r="475" spans="1:13" s="190" customFormat="1" ht="12" x14ac:dyDescent="0.2">
      <c r="A475" s="217"/>
      <c r="B475" s="202"/>
      <c r="C475" s="208"/>
      <c r="D475" s="193"/>
      <c r="E475" s="193"/>
      <c r="F475" s="193"/>
      <c r="G475" s="195"/>
      <c r="H475" s="196"/>
      <c r="I475" s="196"/>
      <c r="J475" s="196"/>
      <c r="K475" s="196"/>
      <c r="L475" s="197"/>
      <c r="M475" s="198"/>
    </row>
    <row r="476" spans="1:13" s="190" customFormat="1" ht="12" x14ac:dyDescent="0.2">
      <c r="A476" s="217"/>
      <c r="B476" s="202"/>
      <c r="C476" s="208"/>
      <c r="D476" s="193"/>
      <c r="E476" s="193"/>
      <c r="F476" s="193"/>
      <c r="G476" s="195"/>
      <c r="H476" s="196"/>
      <c r="I476" s="196"/>
      <c r="J476" s="196"/>
      <c r="K476" s="196"/>
      <c r="L476" s="197"/>
      <c r="M476" s="198"/>
    </row>
    <row r="477" spans="1:13" s="190" customFormat="1" ht="12" x14ac:dyDescent="0.2">
      <c r="A477" s="217"/>
      <c r="B477" s="202"/>
      <c r="C477" s="208"/>
      <c r="D477" s="193"/>
      <c r="E477" s="193"/>
      <c r="F477" s="193"/>
      <c r="G477" s="195"/>
      <c r="H477" s="196"/>
      <c r="I477" s="196"/>
      <c r="J477" s="196"/>
      <c r="K477" s="196"/>
      <c r="L477" s="197"/>
      <c r="M477" s="198"/>
    </row>
    <row r="478" spans="1:13" s="190" customFormat="1" ht="12" x14ac:dyDescent="0.2">
      <c r="A478" s="217"/>
      <c r="B478" s="202"/>
      <c r="C478" s="208"/>
      <c r="D478" s="193"/>
      <c r="E478" s="193"/>
      <c r="F478" s="193"/>
      <c r="G478" s="195"/>
      <c r="H478" s="196"/>
      <c r="I478" s="196"/>
      <c r="J478" s="196"/>
      <c r="K478" s="196"/>
      <c r="L478" s="197"/>
      <c r="M478" s="198"/>
    </row>
    <row r="479" spans="1:13" s="190" customFormat="1" ht="12" x14ac:dyDescent="0.2">
      <c r="A479" s="217"/>
      <c r="B479" s="202"/>
      <c r="C479" s="208"/>
      <c r="D479" s="193"/>
      <c r="E479" s="193"/>
      <c r="F479" s="193"/>
      <c r="G479" s="195"/>
      <c r="H479" s="196"/>
      <c r="I479" s="196"/>
      <c r="J479" s="196"/>
      <c r="K479" s="196"/>
      <c r="L479" s="197"/>
      <c r="M479" s="198"/>
    </row>
    <row r="480" spans="1:13" s="190" customFormat="1" ht="12" x14ac:dyDescent="0.2">
      <c r="A480" s="217"/>
      <c r="B480" s="202"/>
      <c r="C480" s="208"/>
      <c r="D480" s="193"/>
      <c r="E480" s="193"/>
      <c r="F480" s="193"/>
      <c r="G480" s="195"/>
      <c r="H480" s="196"/>
      <c r="I480" s="196"/>
      <c r="J480" s="196"/>
      <c r="K480" s="196"/>
      <c r="L480" s="197"/>
      <c r="M480" s="198"/>
    </row>
    <row r="481" spans="1:13" s="190" customFormat="1" ht="12" x14ac:dyDescent="0.2">
      <c r="A481" s="217"/>
      <c r="B481" s="202"/>
      <c r="C481" s="208"/>
      <c r="D481" s="193"/>
      <c r="E481" s="193"/>
      <c r="F481" s="193"/>
      <c r="G481" s="195"/>
      <c r="H481" s="196"/>
      <c r="I481" s="196"/>
      <c r="J481" s="196"/>
      <c r="K481" s="196"/>
      <c r="L481" s="197"/>
      <c r="M481" s="198"/>
    </row>
    <row r="482" spans="1:13" s="190" customFormat="1" ht="12" x14ac:dyDescent="0.2">
      <c r="A482" s="217"/>
      <c r="B482" s="202"/>
      <c r="C482" s="208"/>
      <c r="D482" s="193"/>
      <c r="E482" s="193"/>
      <c r="F482" s="193"/>
      <c r="G482" s="195"/>
      <c r="H482" s="196"/>
      <c r="I482" s="196"/>
      <c r="J482" s="196"/>
      <c r="K482" s="196"/>
      <c r="L482" s="197"/>
      <c r="M482" s="198"/>
    </row>
    <row r="483" spans="1:13" s="190" customFormat="1" ht="12" x14ac:dyDescent="0.2">
      <c r="A483" s="217"/>
      <c r="B483" s="202"/>
      <c r="C483" s="208"/>
      <c r="D483" s="193"/>
      <c r="E483" s="193"/>
      <c r="F483" s="193"/>
      <c r="G483" s="195"/>
      <c r="H483" s="196"/>
      <c r="I483" s="196"/>
      <c r="J483" s="196"/>
      <c r="K483" s="196"/>
      <c r="L483" s="197"/>
      <c r="M483" s="198"/>
    </row>
    <row r="484" spans="1:13" s="190" customFormat="1" ht="12" x14ac:dyDescent="0.2">
      <c r="A484" s="217"/>
      <c r="B484" s="202"/>
      <c r="C484" s="208"/>
      <c r="D484" s="193"/>
      <c r="E484" s="193"/>
      <c r="F484" s="193"/>
      <c r="G484" s="195"/>
      <c r="H484" s="196"/>
      <c r="I484" s="196"/>
      <c r="J484" s="196"/>
      <c r="K484" s="196"/>
      <c r="L484" s="197"/>
      <c r="M484" s="198"/>
    </row>
    <row r="485" spans="1:13" s="190" customFormat="1" ht="12" x14ac:dyDescent="0.2">
      <c r="A485" s="217"/>
      <c r="B485" s="202"/>
      <c r="C485" s="208"/>
      <c r="D485" s="193"/>
      <c r="E485" s="193"/>
      <c r="F485" s="193"/>
      <c r="G485" s="195"/>
      <c r="H485" s="196"/>
      <c r="I485" s="196"/>
      <c r="J485" s="196"/>
      <c r="K485" s="196"/>
      <c r="L485" s="197"/>
      <c r="M485" s="198"/>
    </row>
    <row r="486" spans="1:13" s="190" customFormat="1" ht="12" x14ac:dyDescent="0.2">
      <c r="A486" s="217"/>
      <c r="B486" s="202"/>
      <c r="C486" s="208"/>
      <c r="D486" s="193"/>
      <c r="E486" s="193"/>
      <c r="F486" s="193"/>
      <c r="G486" s="195"/>
      <c r="H486" s="196"/>
      <c r="I486" s="196"/>
      <c r="J486" s="196"/>
      <c r="K486" s="196"/>
      <c r="L486" s="197"/>
      <c r="M486" s="198"/>
    </row>
    <row r="487" spans="1:13" s="190" customFormat="1" ht="12" x14ac:dyDescent="0.2">
      <c r="A487" s="217"/>
      <c r="B487" s="202"/>
      <c r="C487" s="208"/>
      <c r="D487" s="193"/>
      <c r="E487" s="193"/>
      <c r="F487" s="193"/>
      <c r="G487" s="195"/>
      <c r="H487" s="196"/>
      <c r="I487" s="196"/>
      <c r="J487" s="196"/>
      <c r="K487" s="196"/>
      <c r="L487" s="197"/>
      <c r="M487" s="198"/>
    </row>
    <row r="488" spans="1:13" s="190" customFormat="1" ht="12" x14ac:dyDescent="0.2">
      <c r="A488" s="217"/>
      <c r="B488" s="202"/>
      <c r="C488" s="208"/>
      <c r="D488" s="193"/>
      <c r="E488" s="193"/>
      <c r="F488" s="193"/>
      <c r="G488" s="195"/>
      <c r="H488" s="196"/>
      <c r="I488" s="196"/>
      <c r="J488" s="196"/>
      <c r="K488" s="196"/>
      <c r="L488" s="197"/>
      <c r="M488" s="198"/>
    </row>
    <row r="489" spans="1:13" s="190" customFormat="1" ht="12" x14ac:dyDescent="0.2">
      <c r="A489" s="217"/>
      <c r="B489" s="202"/>
      <c r="C489" s="208"/>
      <c r="D489" s="193"/>
      <c r="E489" s="193"/>
      <c r="F489" s="193"/>
      <c r="G489" s="195"/>
      <c r="H489" s="196"/>
      <c r="I489" s="196"/>
      <c r="J489" s="196"/>
      <c r="K489" s="196"/>
      <c r="L489" s="197"/>
      <c r="M489" s="198"/>
    </row>
    <row r="490" spans="1:13" s="190" customFormat="1" ht="12" x14ac:dyDescent="0.2">
      <c r="A490" s="217"/>
      <c r="B490" s="202"/>
      <c r="C490" s="208"/>
      <c r="D490" s="193"/>
      <c r="E490" s="193"/>
      <c r="F490" s="193"/>
      <c r="G490" s="195"/>
      <c r="H490" s="196"/>
      <c r="I490" s="196"/>
      <c r="J490" s="196"/>
      <c r="K490" s="196"/>
      <c r="L490" s="197"/>
      <c r="M490" s="198"/>
    </row>
    <row r="491" spans="1:13" s="190" customFormat="1" ht="12" x14ac:dyDescent="0.2">
      <c r="A491" s="217"/>
      <c r="B491" s="202"/>
      <c r="C491" s="208"/>
      <c r="D491" s="193"/>
      <c r="E491" s="193"/>
      <c r="F491" s="193"/>
      <c r="G491" s="195"/>
      <c r="H491" s="196"/>
      <c r="I491" s="196"/>
      <c r="J491" s="196"/>
      <c r="K491" s="196"/>
      <c r="L491" s="197"/>
      <c r="M491" s="198"/>
    </row>
    <row r="492" spans="1:13" s="190" customFormat="1" ht="12" x14ac:dyDescent="0.2">
      <c r="A492" s="217"/>
      <c r="B492" s="202"/>
      <c r="C492" s="208"/>
      <c r="D492" s="193"/>
      <c r="E492" s="193"/>
      <c r="F492" s="193"/>
      <c r="G492" s="195"/>
      <c r="H492" s="196"/>
      <c r="I492" s="196"/>
      <c r="J492" s="196"/>
      <c r="K492" s="196"/>
      <c r="L492" s="197"/>
      <c r="M492" s="198"/>
    </row>
    <row r="493" spans="1:13" s="190" customFormat="1" ht="12" x14ac:dyDescent="0.2">
      <c r="A493" s="217"/>
      <c r="B493" s="202"/>
      <c r="C493" s="208"/>
      <c r="D493" s="193"/>
      <c r="E493" s="193"/>
      <c r="F493" s="193"/>
      <c r="G493" s="195"/>
      <c r="H493" s="196"/>
      <c r="I493" s="196"/>
      <c r="J493" s="196"/>
      <c r="K493" s="196"/>
      <c r="L493" s="197"/>
      <c r="M493" s="198"/>
    </row>
    <row r="494" spans="1:13" s="190" customFormat="1" ht="12" x14ac:dyDescent="0.2">
      <c r="A494" s="217"/>
      <c r="B494" s="202"/>
      <c r="C494" s="208"/>
      <c r="D494" s="193"/>
      <c r="E494" s="193"/>
      <c r="F494" s="193"/>
      <c r="G494" s="195"/>
      <c r="H494" s="196"/>
      <c r="I494" s="196"/>
      <c r="J494" s="196"/>
      <c r="K494" s="196"/>
      <c r="L494" s="197"/>
      <c r="M494" s="198"/>
    </row>
    <row r="495" spans="1:13" s="190" customFormat="1" ht="12" x14ac:dyDescent="0.2">
      <c r="A495" s="217"/>
      <c r="B495" s="202"/>
      <c r="C495" s="208"/>
      <c r="D495" s="193"/>
      <c r="E495" s="193"/>
      <c r="F495" s="193"/>
      <c r="G495" s="195"/>
      <c r="H495" s="196"/>
      <c r="I495" s="196"/>
      <c r="J495" s="196"/>
      <c r="K495" s="196"/>
      <c r="L495" s="197"/>
      <c r="M495" s="198"/>
    </row>
    <row r="496" spans="1:13" s="190" customFormat="1" ht="12" x14ac:dyDescent="0.2">
      <c r="A496" s="217"/>
      <c r="B496" s="202"/>
      <c r="C496" s="208"/>
      <c r="D496" s="193"/>
      <c r="E496" s="193"/>
      <c r="F496" s="193"/>
      <c r="G496" s="195"/>
      <c r="H496" s="196"/>
      <c r="I496" s="196"/>
      <c r="J496" s="196"/>
      <c r="K496" s="196"/>
      <c r="L496" s="197"/>
      <c r="M496" s="198"/>
    </row>
    <row r="497" spans="1:13" s="190" customFormat="1" ht="12" x14ac:dyDescent="0.2">
      <c r="A497" s="217"/>
      <c r="B497" s="202"/>
      <c r="C497" s="208"/>
      <c r="D497" s="193"/>
      <c r="E497" s="193"/>
      <c r="F497" s="193"/>
      <c r="G497" s="195"/>
      <c r="H497" s="196"/>
      <c r="I497" s="196"/>
      <c r="J497" s="196"/>
      <c r="K497" s="196"/>
      <c r="L497" s="197"/>
      <c r="M497" s="198"/>
    </row>
    <row r="498" spans="1:13" s="190" customFormat="1" ht="12" x14ac:dyDescent="0.2">
      <c r="A498" s="217"/>
      <c r="B498" s="202"/>
      <c r="C498" s="208"/>
      <c r="D498" s="193"/>
      <c r="E498" s="193"/>
      <c r="F498" s="193"/>
      <c r="G498" s="195"/>
      <c r="H498" s="196"/>
      <c r="I498" s="196"/>
      <c r="J498" s="196"/>
      <c r="K498" s="196"/>
      <c r="L498" s="197"/>
      <c r="M498" s="198"/>
    </row>
    <row r="499" spans="1:13" s="190" customFormat="1" ht="12" x14ac:dyDescent="0.2">
      <c r="A499" s="217"/>
      <c r="B499" s="202"/>
      <c r="C499" s="208"/>
      <c r="D499" s="193"/>
      <c r="E499" s="193"/>
      <c r="F499" s="193"/>
      <c r="G499" s="195"/>
      <c r="H499" s="196"/>
      <c r="I499" s="196"/>
      <c r="J499" s="196"/>
      <c r="K499" s="196"/>
      <c r="L499" s="197"/>
      <c r="M499" s="198"/>
    </row>
    <row r="500" spans="1:13" s="190" customFormat="1" ht="12" x14ac:dyDescent="0.2">
      <c r="A500" s="217"/>
      <c r="B500" s="202"/>
      <c r="C500" s="208"/>
      <c r="D500" s="193"/>
      <c r="E500" s="194"/>
      <c r="F500" s="193"/>
      <c r="G500" s="195"/>
      <c r="H500" s="196"/>
      <c r="I500" s="196"/>
      <c r="J500" s="196"/>
      <c r="K500" s="196"/>
      <c r="L500" s="197"/>
      <c r="M500" s="198"/>
    </row>
    <row r="501" spans="1:13" s="190" customFormat="1" ht="12" x14ac:dyDescent="0.2">
      <c r="A501" s="218"/>
      <c r="B501" s="191"/>
      <c r="C501" s="208"/>
      <c r="D501" s="193"/>
      <c r="E501" s="194"/>
      <c r="F501" s="193"/>
      <c r="G501" s="195"/>
      <c r="H501" s="196"/>
      <c r="I501" s="196"/>
      <c r="J501" s="196"/>
      <c r="K501" s="196"/>
      <c r="L501" s="197"/>
      <c r="M501" s="198"/>
    </row>
    <row r="502" spans="1:13" s="190" customFormat="1" ht="12" x14ac:dyDescent="0.2">
      <c r="A502" s="217"/>
      <c r="B502" s="202"/>
      <c r="C502" s="208"/>
      <c r="D502" s="193"/>
      <c r="E502" s="194"/>
      <c r="F502" s="193"/>
      <c r="G502" s="195"/>
      <c r="H502" s="196"/>
      <c r="I502" s="196"/>
      <c r="J502" s="196"/>
      <c r="K502" s="196"/>
      <c r="L502" s="197"/>
      <c r="M502" s="198"/>
    </row>
    <row r="503" spans="1:13" s="190" customFormat="1" ht="12" x14ac:dyDescent="0.2">
      <c r="A503" s="217"/>
      <c r="B503" s="202"/>
      <c r="C503" s="208"/>
      <c r="D503" s="193"/>
      <c r="E503" s="194"/>
      <c r="F503" s="193"/>
      <c r="G503" s="195"/>
      <c r="H503" s="196"/>
      <c r="I503" s="196"/>
      <c r="J503" s="196"/>
      <c r="K503" s="196"/>
      <c r="L503" s="197"/>
      <c r="M503" s="198"/>
    </row>
    <row r="504" spans="1:13" s="190" customFormat="1" ht="12" x14ac:dyDescent="0.2">
      <c r="A504" s="218"/>
      <c r="B504" s="191"/>
      <c r="C504" s="208"/>
      <c r="D504" s="193"/>
      <c r="E504" s="194"/>
      <c r="F504" s="193"/>
      <c r="G504" s="195"/>
      <c r="H504" s="196"/>
      <c r="I504" s="196"/>
      <c r="J504" s="196"/>
      <c r="K504" s="196"/>
      <c r="L504" s="197"/>
      <c r="M504" s="198"/>
    </row>
    <row r="505" spans="1:13" s="190" customFormat="1" ht="12" x14ac:dyDescent="0.2">
      <c r="A505" s="219"/>
      <c r="B505" s="209"/>
      <c r="C505" s="208"/>
      <c r="D505" s="193"/>
      <c r="E505" s="194"/>
      <c r="F505" s="193"/>
      <c r="G505" s="195"/>
      <c r="H505" s="196"/>
      <c r="I505" s="196"/>
      <c r="J505" s="196"/>
      <c r="K505" s="196"/>
      <c r="L505" s="197"/>
      <c r="M505" s="198"/>
    </row>
    <row r="506" spans="1:13" s="190" customFormat="1" ht="12" x14ac:dyDescent="0.2">
      <c r="A506" s="220"/>
      <c r="B506" s="202"/>
      <c r="C506" s="208"/>
      <c r="D506" s="193"/>
      <c r="E506" s="194"/>
      <c r="F506" s="193"/>
      <c r="G506" s="195"/>
      <c r="H506" s="196"/>
      <c r="I506" s="196"/>
      <c r="J506" s="196"/>
      <c r="K506" s="196"/>
      <c r="L506" s="197"/>
      <c r="M506" s="198"/>
    </row>
    <row r="507" spans="1:13" s="190" customFormat="1" ht="12" x14ac:dyDescent="0.2">
      <c r="A507" s="220"/>
      <c r="B507" s="202"/>
      <c r="C507" s="208"/>
      <c r="D507" s="193"/>
      <c r="E507" s="194"/>
      <c r="F507" s="193"/>
      <c r="G507" s="195"/>
      <c r="H507" s="196"/>
      <c r="I507" s="196"/>
      <c r="J507" s="196"/>
      <c r="K507" s="196"/>
      <c r="L507" s="197"/>
      <c r="M507" s="198"/>
    </row>
    <row r="508" spans="1:13" s="190" customFormat="1" ht="12" x14ac:dyDescent="0.2">
      <c r="A508" s="220"/>
      <c r="B508" s="202"/>
      <c r="C508" s="208"/>
      <c r="D508" s="193"/>
      <c r="E508" s="194"/>
      <c r="F508" s="193"/>
      <c r="G508" s="195"/>
      <c r="H508" s="196"/>
      <c r="I508" s="196"/>
      <c r="J508" s="196"/>
      <c r="K508" s="196"/>
      <c r="L508" s="197"/>
      <c r="M508" s="198"/>
    </row>
    <row r="509" spans="1:13" s="190" customFormat="1" ht="12" x14ac:dyDescent="0.2">
      <c r="A509" s="220"/>
      <c r="B509" s="202"/>
      <c r="C509" s="208"/>
      <c r="D509" s="193"/>
      <c r="E509" s="194"/>
      <c r="F509" s="193"/>
      <c r="G509" s="195"/>
      <c r="H509" s="196"/>
      <c r="I509" s="196"/>
      <c r="J509" s="196"/>
      <c r="K509" s="196"/>
      <c r="L509" s="197"/>
      <c r="M509" s="198"/>
    </row>
    <row r="510" spans="1:13" s="190" customFormat="1" ht="12" x14ac:dyDescent="0.2">
      <c r="A510" s="220"/>
      <c r="B510" s="202"/>
      <c r="C510" s="208"/>
      <c r="D510" s="193"/>
      <c r="E510" s="194"/>
      <c r="F510" s="193"/>
      <c r="G510" s="195"/>
      <c r="H510" s="196"/>
      <c r="I510" s="196"/>
      <c r="J510" s="196"/>
      <c r="K510" s="196"/>
      <c r="L510" s="197"/>
      <c r="M510" s="198"/>
    </row>
    <row r="511" spans="1:13" s="190" customFormat="1" ht="12" x14ac:dyDescent="0.2">
      <c r="A511" s="220"/>
      <c r="B511" s="202"/>
      <c r="C511" s="208"/>
      <c r="D511" s="193"/>
      <c r="E511" s="194"/>
      <c r="F511" s="193"/>
      <c r="G511" s="195"/>
      <c r="H511" s="196"/>
      <c r="I511" s="196"/>
      <c r="J511" s="196"/>
      <c r="K511" s="196"/>
      <c r="L511" s="197"/>
      <c r="M511" s="198"/>
    </row>
    <row r="512" spans="1:13" s="190" customFormat="1" ht="12" x14ac:dyDescent="0.2">
      <c r="A512" s="220"/>
      <c r="B512" s="202"/>
      <c r="C512" s="208"/>
      <c r="D512" s="193"/>
      <c r="E512" s="194"/>
      <c r="F512" s="193"/>
      <c r="G512" s="195"/>
      <c r="H512" s="196"/>
      <c r="I512" s="196"/>
      <c r="J512" s="196"/>
      <c r="K512" s="196"/>
      <c r="L512" s="197"/>
      <c r="M512" s="198"/>
    </row>
    <row r="513" spans="1:13" s="190" customFormat="1" ht="12" x14ac:dyDescent="0.2">
      <c r="A513" s="220"/>
      <c r="B513" s="202"/>
      <c r="C513" s="208"/>
      <c r="D513" s="193"/>
      <c r="E513" s="194"/>
      <c r="F513" s="193"/>
      <c r="G513" s="195"/>
      <c r="H513" s="196"/>
      <c r="I513" s="196"/>
      <c r="J513" s="196"/>
      <c r="K513" s="196"/>
      <c r="L513" s="197"/>
      <c r="M513" s="198"/>
    </row>
    <row r="514" spans="1:13" s="190" customFormat="1" ht="12" x14ac:dyDescent="0.2">
      <c r="A514" s="220"/>
      <c r="B514" s="202"/>
      <c r="C514" s="208"/>
      <c r="D514" s="193"/>
      <c r="E514" s="194"/>
      <c r="F514" s="193"/>
      <c r="G514" s="195"/>
      <c r="H514" s="196"/>
      <c r="I514" s="196"/>
      <c r="J514" s="196"/>
      <c r="K514" s="196"/>
      <c r="L514" s="197"/>
      <c r="M514" s="198"/>
    </row>
    <row r="515" spans="1:13" s="190" customFormat="1" ht="12" x14ac:dyDescent="0.2">
      <c r="A515" s="220"/>
      <c r="B515" s="202"/>
      <c r="C515" s="208"/>
      <c r="D515" s="193"/>
      <c r="E515" s="194"/>
      <c r="F515" s="193"/>
      <c r="G515" s="195"/>
      <c r="H515" s="196"/>
      <c r="I515" s="196"/>
      <c r="J515" s="196"/>
      <c r="K515" s="196"/>
      <c r="L515" s="197"/>
      <c r="M515" s="198"/>
    </row>
    <row r="516" spans="1:13" s="190" customFormat="1" ht="12" x14ac:dyDescent="0.2">
      <c r="A516" s="220"/>
      <c r="B516" s="202"/>
      <c r="C516" s="208"/>
      <c r="D516" s="193"/>
      <c r="E516" s="194"/>
      <c r="F516" s="193"/>
      <c r="G516" s="195"/>
      <c r="H516" s="196"/>
      <c r="I516" s="196"/>
      <c r="J516" s="196"/>
      <c r="K516" s="196"/>
      <c r="L516" s="197"/>
      <c r="M516" s="198"/>
    </row>
    <row r="517" spans="1:13" s="190" customFormat="1" ht="12" x14ac:dyDescent="0.2">
      <c r="A517" s="220"/>
      <c r="B517" s="202"/>
      <c r="C517" s="208"/>
      <c r="D517" s="193"/>
      <c r="E517" s="194"/>
      <c r="F517" s="193"/>
      <c r="G517" s="195"/>
      <c r="H517" s="196"/>
      <c r="I517" s="196"/>
      <c r="J517" s="196"/>
      <c r="K517" s="196"/>
      <c r="L517" s="197"/>
      <c r="M517" s="198"/>
    </row>
    <row r="518" spans="1:13" s="190" customFormat="1" ht="12" x14ac:dyDescent="0.2">
      <c r="A518" s="220"/>
      <c r="B518" s="202"/>
      <c r="C518" s="208"/>
      <c r="D518" s="193"/>
      <c r="E518" s="194"/>
      <c r="F518" s="193"/>
      <c r="G518" s="195"/>
      <c r="H518" s="196"/>
      <c r="I518" s="196"/>
      <c r="J518" s="196"/>
      <c r="K518" s="196"/>
      <c r="L518" s="197"/>
      <c r="M518" s="198"/>
    </row>
    <row r="519" spans="1:13" s="190" customFormat="1" ht="12" x14ac:dyDescent="0.2">
      <c r="A519" s="221"/>
      <c r="B519" s="191"/>
      <c r="C519" s="208"/>
      <c r="D519" s="193"/>
      <c r="E519" s="194"/>
      <c r="F519" s="193"/>
      <c r="G519" s="195"/>
      <c r="H519" s="196"/>
      <c r="I519" s="196"/>
      <c r="J519" s="196"/>
      <c r="K519" s="196"/>
      <c r="L519" s="197"/>
      <c r="M519" s="198"/>
    </row>
    <row r="520" spans="1:13" s="85" customFormat="1" x14ac:dyDescent="0.2">
      <c r="A520" s="222"/>
      <c r="B520" s="105"/>
      <c r="C520" s="141"/>
      <c r="D520" s="88"/>
      <c r="E520" s="87"/>
      <c r="F520" s="88"/>
      <c r="G520" s="123"/>
      <c r="H520" s="89"/>
      <c r="I520" s="89"/>
      <c r="J520" s="89"/>
      <c r="K520" s="89"/>
      <c r="L520" s="93"/>
      <c r="M520" s="127"/>
    </row>
    <row r="521" spans="1:13" s="85" customFormat="1" x14ac:dyDescent="0.2">
      <c r="A521" s="222"/>
      <c r="B521" s="105"/>
      <c r="C521" s="141"/>
      <c r="D521" s="88"/>
      <c r="E521" s="87"/>
      <c r="F521" s="88"/>
      <c r="G521" s="131"/>
      <c r="H521" s="89"/>
      <c r="I521" s="89"/>
      <c r="J521" s="89"/>
      <c r="K521" s="89"/>
      <c r="L521" s="93"/>
      <c r="M521" s="127"/>
    </row>
    <row r="522" spans="1:13" s="85" customFormat="1" x14ac:dyDescent="0.2">
      <c r="A522" s="222"/>
      <c r="B522" s="105"/>
      <c r="C522" s="141"/>
      <c r="D522" s="88"/>
      <c r="E522" s="87"/>
      <c r="F522" s="88"/>
      <c r="G522" s="131"/>
      <c r="H522" s="89"/>
      <c r="I522" s="89"/>
      <c r="J522" s="89"/>
      <c r="K522" s="89"/>
      <c r="L522" s="93"/>
      <c r="M522" s="127"/>
    </row>
    <row r="523" spans="1:13" s="85" customFormat="1" x14ac:dyDescent="0.2">
      <c r="A523" s="222"/>
      <c r="B523" s="105"/>
      <c r="C523" s="141"/>
      <c r="D523" s="88"/>
      <c r="E523" s="87"/>
      <c r="F523" s="88"/>
      <c r="G523" s="123"/>
      <c r="H523" s="89"/>
      <c r="I523" s="89"/>
      <c r="J523" s="89"/>
      <c r="K523" s="89"/>
      <c r="L523" s="93"/>
      <c r="M523" s="127"/>
    </row>
    <row r="524" spans="1:13" s="85" customFormat="1" x14ac:dyDescent="0.2">
      <c r="A524" s="222"/>
      <c r="B524" s="105"/>
      <c r="C524" s="141"/>
      <c r="D524" s="88"/>
      <c r="E524" s="87"/>
      <c r="F524" s="88"/>
      <c r="G524" s="131"/>
      <c r="H524" s="89"/>
      <c r="I524" s="89"/>
      <c r="J524" s="89"/>
      <c r="K524" s="89"/>
      <c r="L524" s="93"/>
      <c r="M524" s="127"/>
    </row>
    <row r="525" spans="1:13" s="85" customFormat="1" x14ac:dyDescent="0.2">
      <c r="A525" s="223"/>
      <c r="B525" s="102"/>
      <c r="C525" s="141"/>
      <c r="D525" s="88"/>
      <c r="E525" s="87"/>
      <c r="F525" s="88"/>
      <c r="G525" s="123"/>
      <c r="H525" s="89"/>
      <c r="I525" s="89"/>
      <c r="J525" s="89"/>
      <c r="K525" s="89"/>
      <c r="L525" s="93"/>
      <c r="M525" s="127"/>
    </row>
    <row r="526" spans="1:13" s="85" customFormat="1" x14ac:dyDescent="0.2">
      <c r="A526" s="222"/>
      <c r="B526" s="105"/>
      <c r="C526" s="141"/>
      <c r="D526" s="88"/>
      <c r="E526" s="87"/>
      <c r="F526" s="88"/>
      <c r="G526" s="123"/>
      <c r="H526" s="89"/>
      <c r="I526" s="89"/>
      <c r="J526" s="89"/>
      <c r="K526" s="89"/>
      <c r="L526" s="93"/>
      <c r="M526" s="127"/>
    </row>
    <row r="527" spans="1:13" s="85" customFormat="1" x14ac:dyDescent="0.2">
      <c r="A527" s="222"/>
      <c r="B527" s="105"/>
      <c r="C527" s="141"/>
      <c r="D527" s="88"/>
      <c r="E527" s="87"/>
      <c r="F527" s="88"/>
      <c r="G527" s="123"/>
      <c r="H527" s="89"/>
      <c r="I527" s="89"/>
      <c r="J527" s="89"/>
      <c r="K527" s="89"/>
      <c r="L527" s="93"/>
      <c r="M527" s="127"/>
    </row>
    <row r="528" spans="1:13" s="85" customFormat="1" x14ac:dyDescent="0.2">
      <c r="A528" s="222"/>
      <c r="B528" s="105"/>
      <c r="C528" s="141"/>
      <c r="D528" s="88"/>
      <c r="E528" s="87"/>
      <c r="F528" s="88"/>
      <c r="G528" s="123"/>
      <c r="H528" s="89"/>
      <c r="I528" s="89"/>
      <c r="J528" s="89"/>
      <c r="K528" s="89"/>
      <c r="L528" s="93"/>
      <c r="M528" s="127"/>
    </row>
    <row r="529" spans="1:13" s="85" customFormat="1" x14ac:dyDescent="0.2">
      <c r="A529" s="222"/>
      <c r="B529" s="105"/>
      <c r="C529" s="141"/>
      <c r="D529" s="88"/>
      <c r="E529" s="87"/>
      <c r="F529" s="88"/>
      <c r="G529" s="123"/>
      <c r="H529" s="89"/>
      <c r="I529" s="89"/>
      <c r="J529" s="89"/>
      <c r="K529" s="89"/>
      <c r="L529" s="93"/>
      <c r="M529" s="127"/>
    </row>
    <row r="530" spans="1:13" s="85" customFormat="1" x14ac:dyDescent="0.2">
      <c r="A530" s="222"/>
      <c r="B530" s="105"/>
      <c r="C530" s="141"/>
      <c r="D530" s="88"/>
      <c r="E530" s="87"/>
      <c r="F530" s="88"/>
      <c r="G530" s="123"/>
      <c r="H530" s="89"/>
      <c r="I530" s="89"/>
      <c r="J530" s="89"/>
      <c r="K530" s="89"/>
      <c r="L530" s="93"/>
      <c r="M530" s="127"/>
    </row>
    <row r="531" spans="1:13" s="85" customFormat="1" x14ac:dyDescent="0.2">
      <c r="A531" s="222"/>
      <c r="B531" s="105"/>
      <c r="C531" s="141"/>
      <c r="D531" s="88"/>
      <c r="E531" s="87"/>
      <c r="F531" s="88"/>
      <c r="G531" s="123"/>
      <c r="H531" s="89"/>
      <c r="I531" s="89"/>
      <c r="J531" s="89"/>
      <c r="K531" s="89"/>
      <c r="L531" s="93"/>
      <c r="M531" s="127"/>
    </row>
    <row r="532" spans="1:13" s="85" customFormat="1" x14ac:dyDescent="0.2">
      <c r="A532" s="222"/>
      <c r="B532" s="105"/>
      <c r="C532" s="141"/>
      <c r="D532" s="88"/>
      <c r="E532" s="87"/>
      <c r="F532" s="88"/>
      <c r="G532" s="123"/>
      <c r="H532" s="89"/>
      <c r="I532" s="89"/>
      <c r="J532" s="89"/>
      <c r="K532" s="89"/>
      <c r="L532" s="93"/>
      <c r="M532" s="127"/>
    </row>
    <row r="533" spans="1:13" s="85" customFormat="1" x14ac:dyDescent="0.2">
      <c r="A533" s="222"/>
      <c r="B533" s="105"/>
      <c r="C533" s="141"/>
      <c r="D533" s="88"/>
      <c r="E533" s="87"/>
      <c r="F533" s="88"/>
      <c r="G533" s="123"/>
      <c r="H533" s="89"/>
      <c r="I533" s="89"/>
      <c r="J533" s="89"/>
      <c r="K533" s="89"/>
      <c r="L533" s="93"/>
      <c r="M533" s="127"/>
    </row>
    <row r="534" spans="1:13" s="85" customFormat="1" x14ac:dyDescent="0.2">
      <c r="A534" s="222"/>
      <c r="B534" s="105"/>
      <c r="C534" s="141"/>
      <c r="D534" s="88"/>
      <c r="E534" s="87"/>
      <c r="F534" s="88"/>
      <c r="G534" s="123"/>
      <c r="H534" s="89"/>
      <c r="I534" s="89"/>
      <c r="J534" s="89"/>
      <c r="K534" s="89"/>
      <c r="L534" s="93"/>
      <c r="M534" s="127"/>
    </row>
    <row r="535" spans="1:13" s="85" customFormat="1" x14ac:dyDescent="0.2">
      <c r="A535" s="222"/>
      <c r="B535" s="105"/>
      <c r="C535" s="141"/>
      <c r="D535" s="88"/>
      <c r="E535" s="87"/>
      <c r="F535" s="88"/>
      <c r="G535" s="123"/>
      <c r="H535" s="89"/>
      <c r="I535" s="89"/>
      <c r="J535" s="89"/>
      <c r="K535" s="89"/>
      <c r="L535" s="93"/>
      <c r="M535" s="127"/>
    </row>
    <row r="536" spans="1:13" s="85" customFormat="1" x14ac:dyDescent="0.2">
      <c r="A536" s="222"/>
      <c r="B536" s="105"/>
      <c r="C536" s="141"/>
      <c r="D536" s="88"/>
      <c r="E536" s="87"/>
      <c r="F536" s="88"/>
      <c r="G536" s="123"/>
      <c r="H536" s="89"/>
      <c r="I536" s="89"/>
      <c r="J536" s="89"/>
      <c r="K536" s="89"/>
      <c r="L536" s="93"/>
      <c r="M536" s="127"/>
    </row>
    <row r="537" spans="1:13" s="85" customFormat="1" x14ac:dyDescent="0.2">
      <c r="A537" s="222"/>
      <c r="B537" s="105"/>
      <c r="C537" s="141"/>
      <c r="D537" s="88"/>
      <c r="E537" s="87"/>
      <c r="F537" s="88"/>
      <c r="G537" s="123"/>
      <c r="H537" s="89"/>
      <c r="I537" s="89"/>
      <c r="J537" s="89"/>
      <c r="K537" s="89"/>
      <c r="L537" s="93"/>
      <c r="M537" s="127"/>
    </row>
    <row r="538" spans="1:13" s="85" customFormat="1" x14ac:dyDescent="0.2">
      <c r="A538" s="222"/>
      <c r="B538" s="105"/>
      <c r="C538" s="141"/>
      <c r="D538" s="88"/>
      <c r="E538" s="87"/>
      <c r="F538" s="88"/>
      <c r="G538" s="123"/>
      <c r="H538" s="89"/>
      <c r="I538" s="89"/>
      <c r="J538" s="89"/>
      <c r="K538" s="89"/>
      <c r="L538" s="93"/>
      <c r="M538" s="127"/>
    </row>
    <row r="539" spans="1:13" s="85" customFormat="1" x14ac:dyDescent="0.2">
      <c r="A539" s="222"/>
      <c r="B539" s="105"/>
      <c r="C539" s="141"/>
      <c r="D539" s="88"/>
      <c r="E539" s="87"/>
      <c r="F539" s="88"/>
      <c r="G539" s="123"/>
      <c r="H539" s="89"/>
      <c r="I539" s="89"/>
      <c r="J539" s="89"/>
      <c r="K539" s="89"/>
      <c r="L539" s="93"/>
      <c r="M539" s="127"/>
    </row>
    <row r="540" spans="1:13" s="85" customFormat="1" x14ac:dyDescent="0.2">
      <c r="A540" s="222"/>
      <c r="B540" s="105"/>
      <c r="C540" s="141"/>
      <c r="D540" s="88"/>
      <c r="E540" s="87"/>
      <c r="F540" s="88"/>
      <c r="G540" s="123"/>
      <c r="H540" s="89"/>
      <c r="I540" s="89"/>
      <c r="J540" s="89"/>
      <c r="K540" s="89"/>
      <c r="L540" s="93"/>
      <c r="M540" s="127"/>
    </row>
    <row r="541" spans="1:13" s="85" customFormat="1" x14ac:dyDescent="0.2">
      <c r="A541" s="222"/>
      <c r="B541" s="105"/>
      <c r="C541" s="141"/>
      <c r="D541" s="88"/>
      <c r="E541" s="87"/>
      <c r="F541" s="88"/>
      <c r="G541" s="123"/>
      <c r="H541" s="89"/>
      <c r="I541" s="89"/>
      <c r="J541" s="89"/>
      <c r="K541" s="89"/>
      <c r="L541" s="93"/>
      <c r="M541" s="127"/>
    </row>
    <row r="542" spans="1:13" s="85" customFormat="1" x14ac:dyDescent="0.2">
      <c r="A542" s="222"/>
      <c r="B542" s="105"/>
      <c r="C542" s="141"/>
      <c r="D542" s="88"/>
      <c r="E542" s="87"/>
      <c r="F542" s="88"/>
      <c r="G542" s="123"/>
      <c r="H542" s="89"/>
      <c r="I542" s="89"/>
      <c r="J542" s="89"/>
      <c r="K542" s="89"/>
      <c r="L542" s="93"/>
      <c r="M542" s="127"/>
    </row>
    <row r="543" spans="1:13" s="85" customFormat="1" x14ac:dyDescent="0.2">
      <c r="A543" s="222"/>
      <c r="B543" s="105"/>
      <c r="C543" s="141"/>
      <c r="D543" s="88"/>
      <c r="E543" s="87"/>
      <c r="F543" s="88"/>
      <c r="G543" s="123"/>
      <c r="H543" s="89"/>
      <c r="I543" s="89"/>
      <c r="J543" s="89"/>
      <c r="K543" s="89"/>
      <c r="L543" s="93"/>
      <c r="M543" s="127"/>
    </row>
    <row r="544" spans="1:13" s="85" customFormat="1" x14ac:dyDescent="0.2">
      <c r="A544" s="222"/>
      <c r="B544" s="105"/>
      <c r="C544" s="141"/>
      <c r="D544" s="88"/>
      <c r="E544" s="87"/>
      <c r="F544" s="88"/>
      <c r="G544" s="123"/>
      <c r="H544" s="89"/>
      <c r="I544" s="89"/>
      <c r="J544" s="89"/>
      <c r="K544" s="89"/>
      <c r="L544" s="93"/>
      <c r="M544" s="127"/>
    </row>
    <row r="545" spans="1:13" s="85" customFormat="1" x14ac:dyDescent="0.2">
      <c r="A545" s="222"/>
      <c r="B545" s="105"/>
      <c r="C545" s="141"/>
      <c r="D545" s="88"/>
      <c r="E545" s="87"/>
      <c r="F545" s="88"/>
      <c r="G545" s="123"/>
      <c r="H545" s="89"/>
      <c r="I545" s="89"/>
      <c r="J545" s="89"/>
      <c r="K545" s="89"/>
      <c r="L545" s="93"/>
      <c r="M545" s="127"/>
    </row>
    <row r="546" spans="1:13" s="85" customFormat="1" x14ac:dyDescent="0.2">
      <c r="A546" s="222"/>
      <c r="B546" s="105"/>
      <c r="C546" s="141"/>
      <c r="D546" s="88"/>
      <c r="E546" s="87"/>
      <c r="F546" s="88"/>
      <c r="G546" s="123"/>
      <c r="H546" s="89"/>
      <c r="I546" s="89"/>
      <c r="J546" s="89"/>
      <c r="K546" s="89"/>
      <c r="L546" s="93"/>
      <c r="M546" s="127"/>
    </row>
    <row r="547" spans="1:13" s="85" customFormat="1" x14ac:dyDescent="0.2">
      <c r="A547" s="222"/>
      <c r="B547" s="105"/>
      <c r="C547" s="141"/>
      <c r="D547" s="88"/>
      <c r="E547" s="87"/>
      <c r="F547" s="88"/>
      <c r="G547" s="123"/>
      <c r="H547" s="89"/>
      <c r="I547" s="89"/>
      <c r="J547" s="89"/>
      <c r="K547" s="89"/>
      <c r="L547" s="93"/>
      <c r="M547" s="127"/>
    </row>
    <row r="548" spans="1:13" s="85" customFormat="1" x14ac:dyDescent="0.2">
      <c r="A548" s="222"/>
      <c r="B548" s="105"/>
      <c r="C548" s="141"/>
      <c r="D548" s="88"/>
      <c r="E548" s="87"/>
      <c r="F548" s="88"/>
      <c r="G548" s="123"/>
      <c r="H548" s="89"/>
      <c r="I548" s="89"/>
      <c r="J548" s="89"/>
      <c r="K548" s="89"/>
      <c r="L548" s="93"/>
      <c r="M548" s="127"/>
    </row>
    <row r="549" spans="1:13" s="85" customFormat="1" x14ac:dyDescent="0.2">
      <c r="A549" s="222"/>
      <c r="B549" s="105"/>
      <c r="C549" s="141"/>
      <c r="D549" s="88"/>
      <c r="E549" s="87"/>
      <c r="F549" s="88"/>
      <c r="G549" s="123"/>
      <c r="H549" s="89"/>
      <c r="I549" s="89"/>
      <c r="J549" s="89"/>
      <c r="K549" s="89"/>
      <c r="L549" s="93"/>
      <c r="M549" s="127"/>
    </row>
    <row r="550" spans="1:13" s="85" customFormat="1" x14ac:dyDescent="0.2">
      <c r="A550" s="222"/>
      <c r="B550" s="105"/>
      <c r="C550" s="141"/>
      <c r="D550" s="88"/>
      <c r="E550" s="87"/>
      <c r="F550" s="88"/>
      <c r="G550" s="123"/>
      <c r="H550" s="89"/>
      <c r="I550" s="89"/>
      <c r="J550" s="89"/>
      <c r="K550" s="89"/>
      <c r="L550" s="93"/>
      <c r="M550" s="127"/>
    </row>
    <row r="551" spans="1:13" s="85" customFormat="1" x14ac:dyDescent="0.2">
      <c r="A551" s="222"/>
      <c r="B551" s="105"/>
      <c r="C551" s="141"/>
      <c r="D551" s="88"/>
      <c r="E551" s="87"/>
      <c r="F551" s="88"/>
      <c r="G551" s="123"/>
      <c r="H551" s="89"/>
      <c r="I551" s="89"/>
      <c r="J551" s="89"/>
      <c r="K551" s="89"/>
      <c r="L551" s="93"/>
      <c r="M551" s="127"/>
    </row>
    <row r="552" spans="1:13" s="85" customFormat="1" x14ac:dyDescent="0.2">
      <c r="A552" s="222"/>
      <c r="B552" s="105"/>
      <c r="C552" s="141"/>
      <c r="D552" s="88"/>
      <c r="E552" s="87"/>
      <c r="F552" s="88"/>
      <c r="G552" s="123"/>
      <c r="H552" s="89"/>
      <c r="I552" s="89"/>
      <c r="J552" s="89"/>
      <c r="K552" s="89"/>
      <c r="L552" s="93"/>
      <c r="M552" s="127"/>
    </row>
    <row r="553" spans="1:13" s="85" customFormat="1" x14ac:dyDescent="0.2">
      <c r="A553" s="130"/>
      <c r="B553" s="105"/>
      <c r="C553" s="141"/>
      <c r="D553" s="88"/>
      <c r="E553" s="87"/>
      <c r="F553" s="88"/>
      <c r="G553" s="123"/>
      <c r="H553" s="89"/>
      <c r="I553" s="89"/>
      <c r="J553" s="89"/>
      <c r="K553" s="89"/>
      <c r="L553" s="93"/>
      <c r="M553" s="127"/>
    </row>
    <row r="554" spans="1:13" s="85" customFormat="1" x14ac:dyDescent="0.2">
      <c r="A554" s="130"/>
      <c r="B554" s="105"/>
      <c r="C554" s="141"/>
      <c r="D554" s="88"/>
      <c r="E554" s="88"/>
      <c r="F554" s="88"/>
      <c r="G554" s="123"/>
      <c r="H554" s="89"/>
      <c r="I554" s="89"/>
      <c r="J554" s="89"/>
      <c r="K554" s="89"/>
      <c r="L554" s="93"/>
      <c r="M554" s="127"/>
    </row>
    <row r="555" spans="1:13" s="85" customFormat="1" x14ac:dyDescent="0.2">
      <c r="A555" s="130"/>
      <c r="B555" s="105"/>
      <c r="C555" s="141"/>
      <c r="D555" s="88"/>
      <c r="E555" s="88"/>
      <c r="F555" s="88"/>
      <c r="G555" s="123"/>
      <c r="H555" s="89"/>
      <c r="I555" s="89"/>
      <c r="J555" s="89"/>
      <c r="K555" s="89"/>
      <c r="L555" s="93"/>
      <c r="M555" s="127"/>
    </row>
    <row r="556" spans="1:13" s="85" customFormat="1" x14ac:dyDescent="0.2">
      <c r="A556" s="130"/>
      <c r="B556" s="105"/>
      <c r="C556" s="141"/>
      <c r="D556" s="88"/>
      <c r="E556" s="88"/>
      <c r="F556" s="88"/>
      <c r="G556" s="123"/>
      <c r="H556" s="89"/>
      <c r="I556" s="89"/>
      <c r="J556" s="89"/>
      <c r="K556" s="89"/>
      <c r="L556" s="93"/>
      <c r="M556" s="127"/>
    </row>
    <row r="557" spans="1:13" s="85" customFormat="1" x14ac:dyDescent="0.2">
      <c r="A557" s="130"/>
      <c r="B557" s="105"/>
      <c r="C557" s="141"/>
      <c r="D557" s="88"/>
      <c r="E557" s="88"/>
      <c r="F557" s="88"/>
      <c r="G557" s="123"/>
      <c r="H557" s="89"/>
      <c r="I557" s="89"/>
      <c r="J557" s="89"/>
      <c r="K557" s="89"/>
      <c r="L557" s="93"/>
      <c r="M557" s="127"/>
    </row>
    <row r="558" spans="1:13" s="85" customFormat="1" x14ac:dyDescent="0.2">
      <c r="A558" s="130"/>
      <c r="B558" s="105"/>
      <c r="C558" s="141"/>
      <c r="D558" s="88"/>
      <c r="E558" s="88"/>
      <c r="F558" s="88"/>
      <c r="G558" s="123"/>
      <c r="H558" s="89"/>
      <c r="I558" s="89"/>
      <c r="J558" s="89"/>
      <c r="K558" s="89"/>
      <c r="L558" s="93"/>
      <c r="M558" s="127"/>
    </row>
    <row r="559" spans="1:13" s="85" customFormat="1" x14ac:dyDescent="0.2">
      <c r="A559" s="130"/>
      <c r="B559" s="105"/>
      <c r="C559" s="141"/>
      <c r="D559" s="88"/>
      <c r="E559" s="88"/>
      <c r="F559" s="88"/>
      <c r="G559" s="123"/>
      <c r="H559" s="89"/>
      <c r="I559" s="89"/>
      <c r="J559" s="89"/>
      <c r="K559" s="89"/>
      <c r="L559" s="93"/>
      <c r="M559" s="127"/>
    </row>
    <row r="560" spans="1:13" s="85" customFormat="1" x14ac:dyDescent="0.2">
      <c r="A560" s="130"/>
      <c r="B560" s="105"/>
      <c r="C560" s="141"/>
      <c r="D560" s="88"/>
      <c r="E560" s="88"/>
      <c r="F560" s="88"/>
      <c r="G560" s="123"/>
      <c r="H560" s="89"/>
      <c r="I560" s="89"/>
      <c r="J560" s="89"/>
      <c r="K560" s="89"/>
      <c r="L560" s="93"/>
      <c r="M560" s="127"/>
    </row>
    <row r="561" spans="1:13" s="85" customFormat="1" x14ac:dyDescent="0.2">
      <c r="A561" s="130"/>
      <c r="B561" s="105"/>
      <c r="C561" s="141"/>
      <c r="D561" s="88"/>
      <c r="E561" s="88"/>
      <c r="F561" s="88"/>
      <c r="G561" s="123"/>
      <c r="H561" s="89"/>
      <c r="I561" s="89"/>
      <c r="J561" s="89"/>
      <c r="K561" s="89"/>
      <c r="L561" s="93"/>
      <c r="M561" s="127"/>
    </row>
    <row r="562" spans="1:13" s="85" customFormat="1" x14ac:dyDescent="0.2">
      <c r="A562" s="130"/>
      <c r="B562" s="105"/>
      <c r="C562" s="141"/>
      <c r="D562" s="88"/>
      <c r="E562" s="88"/>
      <c r="F562" s="88"/>
      <c r="G562" s="123"/>
      <c r="H562" s="89"/>
      <c r="I562" s="89"/>
      <c r="J562" s="89"/>
      <c r="K562" s="89"/>
      <c r="L562" s="93"/>
      <c r="M562" s="127"/>
    </row>
    <row r="563" spans="1:13" s="85" customFormat="1" x14ac:dyDescent="0.2">
      <c r="A563" s="130"/>
      <c r="B563" s="105"/>
      <c r="C563" s="141"/>
      <c r="D563" s="88"/>
      <c r="E563" s="87"/>
      <c r="F563" s="88"/>
      <c r="G563" s="123"/>
      <c r="H563" s="88"/>
      <c r="I563" s="88"/>
      <c r="J563" s="89"/>
      <c r="K563" s="89"/>
      <c r="L563" s="93"/>
      <c r="M563" s="128"/>
    </row>
    <row r="564" spans="1:13" s="85" customFormat="1" x14ac:dyDescent="0.2">
      <c r="A564" s="130"/>
      <c r="B564" s="105"/>
      <c r="C564" s="141"/>
      <c r="D564" s="88"/>
      <c r="E564" s="87"/>
      <c r="F564" s="88"/>
      <c r="G564" s="123"/>
      <c r="H564" s="88"/>
      <c r="I564" s="88"/>
      <c r="J564" s="89"/>
      <c r="K564" s="89"/>
      <c r="L564" s="93"/>
      <c r="M564" s="128"/>
    </row>
    <row r="565" spans="1:13" s="85" customFormat="1" x14ac:dyDescent="0.2">
      <c r="A565" s="130"/>
      <c r="B565" s="105"/>
      <c r="C565" s="141"/>
      <c r="D565" s="88"/>
      <c r="E565" s="87"/>
      <c r="F565" s="88"/>
      <c r="G565" s="123"/>
      <c r="H565" s="88"/>
      <c r="I565" s="88"/>
      <c r="J565" s="89"/>
      <c r="K565" s="89"/>
      <c r="L565" s="93"/>
      <c r="M565" s="128"/>
    </row>
    <row r="566" spans="1:13" s="85" customFormat="1" x14ac:dyDescent="0.2">
      <c r="A566" s="130"/>
      <c r="B566" s="105"/>
      <c r="C566" s="141"/>
      <c r="D566" s="88"/>
      <c r="E566" s="87"/>
      <c r="F566" s="88"/>
      <c r="G566" s="123"/>
      <c r="H566" s="88"/>
      <c r="I566" s="88"/>
      <c r="J566" s="89"/>
      <c r="K566" s="89"/>
      <c r="L566" s="93"/>
      <c r="M566" s="128"/>
    </row>
    <row r="567" spans="1:13" s="85" customFormat="1" x14ac:dyDescent="0.2">
      <c r="A567" s="130"/>
      <c r="B567" s="105"/>
      <c r="C567" s="141"/>
      <c r="D567" s="88"/>
      <c r="E567" s="87"/>
      <c r="F567" s="88"/>
      <c r="G567" s="123"/>
      <c r="H567" s="89"/>
      <c r="I567" s="89"/>
      <c r="J567" s="89"/>
      <c r="K567" s="89"/>
      <c r="L567" s="93"/>
      <c r="M567" s="127"/>
    </row>
    <row r="568" spans="1:13" s="85" customFormat="1" x14ac:dyDescent="0.2">
      <c r="A568" s="130"/>
      <c r="B568" s="105"/>
      <c r="C568" s="141"/>
      <c r="D568" s="88"/>
      <c r="E568" s="87"/>
      <c r="F568" s="88"/>
      <c r="G568" s="123"/>
      <c r="H568" s="89"/>
      <c r="I568" s="89"/>
      <c r="J568" s="89"/>
      <c r="K568" s="89"/>
      <c r="L568" s="93"/>
      <c r="M568" s="127"/>
    </row>
    <row r="569" spans="1:13" s="85" customFormat="1" x14ac:dyDescent="0.2">
      <c r="A569" s="130"/>
      <c r="B569" s="105"/>
      <c r="C569" s="141"/>
      <c r="D569" s="88"/>
      <c r="E569" s="87"/>
      <c r="F569" s="88"/>
      <c r="G569" s="123"/>
      <c r="H569" s="89"/>
      <c r="I569" s="89"/>
      <c r="J569" s="89"/>
      <c r="K569" s="89"/>
      <c r="L569" s="93"/>
      <c r="M569" s="127"/>
    </row>
    <row r="570" spans="1:13" s="85" customFormat="1" x14ac:dyDescent="0.2">
      <c r="A570" s="130"/>
      <c r="B570" s="105"/>
      <c r="C570" s="141"/>
      <c r="D570" s="88"/>
      <c r="E570" s="87"/>
      <c r="F570" s="88"/>
      <c r="G570" s="123"/>
      <c r="H570" s="89"/>
      <c r="I570" s="89"/>
      <c r="J570" s="89"/>
      <c r="K570" s="89"/>
      <c r="L570" s="93"/>
      <c r="M570" s="127"/>
    </row>
    <row r="571" spans="1:13" s="85" customFormat="1" x14ac:dyDescent="0.2">
      <c r="A571" s="130"/>
      <c r="B571" s="105"/>
      <c r="C571" s="141"/>
      <c r="D571" s="88"/>
      <c r="E571" s="87"/>
      <c r="F571" s="88"/>
      <c r="G571" s="123"/>
      <c r="H571" s="89"/>
      <c r="I571" s="89"/>
      <c r="J571" s="89"/>
      <c r="K571" s="89"/>
      <c r="L571" s="93"/>
      <c r="M571" s="127"/>
    </row>
    <row r="572" spans="1:13" s="85" customFormat="1" x14ac:dyDescent="0.2">
      <c r="A572" s="130"/>
      <c r="B572" s="105"/>
      <c r="C572" s="141"/>
      <c r="D572" s="88"/>
      <c r="E572" s="87"/>
      <c r="F572" s="88"/>
      <c r="G572" s="123"/>
      <c r="H572" s="89"/>
      <c r="I572" s="89"/>
      <c r="J572" s="89"/>
      <c r="K572" s="89"/>
      <c r="L572" s="93"/>
      <c r="M572" s="127"/>
    </row>
    <row r="573" spans="1:13" s="85" customFormat="1" x14ac:dyDescent="0.2">
      <c r="A573" s="130"/>
      <c r="B573" s="105"/>
      <c r="C573" s="141"/>
      <c r="D573" s="88"/>
      <c r="E573" s="87"/>
      <c r="F573" s="88"/>
      <c r="G573" s="123"/>
      <c r="H573" s="89"/>
      <c r="I573" s="89"/>
      <c r="J573" s="89"/>
      <c r="K573" s="89"/>
      <c r="L573" s="93"/>
      <c r="M573" s="127"/>
    </row>
    <row r="574" spans="1:13" s="85" customFormat="1" x14ac:dyDescent="0.2">
      <c r="A574" s="130"/>
      <c r="B574" s="105"/>
      <c r="C574" s="141"/>
      <c r="D574" s="88"/>
      <c r="E574" s="87"/>
      <c r="F574" s="88"/>
      <c r="G574" s="123"/>
      <c r="H574" s="89"/>
      <c r="I574" s="89"/>
      <c r="J574" s="89"/>
      <c r="K574" s="89"/>
      <c r="L574" s="93"/>
      <c r="M574" s="127"/>
    </row>
    <row r="575" spans="1:13" s="85" customFormat="1" x14ac:dyDescent="0.2">
      <c r="A575" s="130"/>
      <c r="B575" s="105"/>
      <c r="C575" s="141"/>
      <c r="D575" s="88"/>
      <c r="E575" s="87"/>
      <c r="F575" s="88"/>
      <c r="G575" s="123"/>
      <c r="H575" s="89"/>
      <c r="I575" s="89"/>
      <c r="J575" s="89"/>
      <c r="K575" s="89"/>
      <c r="L575" s="93"/>
      <c r="M575" s="127"/>
    </row>
    <row r="576" spans="1:13" s="85" customFormat="1" x14ac:dyDescent="0.2">
      <c r="A576" s="130"/>
      <c r="B576" s="105"/>
      <c r="C576" s="141"/>
      <c r="D576" s="88"/>
      <c r="E576" s="87"/>
      <c r="F576" s="88"/>
      <c r="G576" s="123"/>
      <c r="H576" s="89"/>
      <c r="I576" s="89"/>
      <c r="J576" s="89"/>
      <c r="K576" s="89"/>
      <c r="L576" s="93"/>
      <c r="M576" s="127"/>
    </row>
    <row r="577" spans="1:13" s="85" customFormat="1" x14ac:dyDescent="0.2">
      <c r="A577" s="130"/>
      <c r="B577" s="105"/>
      <c r="C577" s="141"/>
      <c r="D577" s="88"/>
      <c r="E577" s="87"/>
      <c r="F577" s="88"/>
      <c r="G577" s="123"/>
      <c r="H577" s="89"/>
      <c r="I577" s="89"/>
      <c r="J577" s="89"/>
      <c r="K577" s="89"/>
      <c r="L577" s="93"/>
      <c r="M577" s="127"/>
    </row>
    <row r="578" spans="1:13" s="85" customFormat="1" x14ac:dyDescent="0.2">
      <c r="A578" s="130"/>
      <c r="B578" s="105"/>
      <c r="C578" s="141"/>
      <c r="D578" s="88"/>
      <c r="E578" s="87"/>
      <c r="F578" s="88"/>
      <c r="G578" s="123"/>
      <c r="H578" s="89"/>
      <c r="I578" s="89"/>
      <c r="J578" s="89"/>
      <c r="K578" s="89"/>
      <c r="L578" s="93"/>
      <c r="M578" s="127"/>
    </row>
    <row r="579" spans="1:13" s="85" customFormat="1" x14ac:dyDescent="0.2">
      <c r="A579" s="130"/>
      <c r="B579" s="105"/>
      <c r="C579" s="141"/>
      <c r="D579" s="88"/>
      <c r="E579" s="87"/>
      <c r="F579" s="88"/>
      <c r="G579" s="123"/>
      <c r="H579" s="89"/>
      <c r="I579" s="89"/>
      <c r="J579" s="89"/>
      <c r="K579" s="89"/>
      <c r="L579" s="93"/>
      <c r="M579" s="127"/>
    </row>
    <row r="580" spans="1:13" s="85" customFormat="1" x14ac:dyDescent="0.2">
      <c r="A580" s="130"/>
      <c r="B580" s="105"/>
      <c r="C580" s="141"/>
      <c r="D580" s="88"/>
      <c r="E580" s="88"/>
      <c r="F580" s="88"/>
      <c r="G580" s="123"/>
      <c r="H580" s="89"/>
      <c r="I580" s="89"/>
      <c r="J580" s="89"/>
      <c r="K580" s="89"/>
      <c r="L580" s="93"/>
      <c r="M580" s="127"/>
    </row>
    <row r="581" spans="1:13" s="85" customFormat="1" x14ac:dyDescent="0.2">
      <c r="A581" s="130"/>
      <c r="B581" s="105"/>
      <c r="C581" s="141"/>
      <c r="D581" s="88"/>
      <c r="E581" s="88"/>
      <c r="F581" s="88"/>
      <c r="G581" s="123"/>
      <c r="H581" s="89"/>
      <c r="I581" s="89"/>
      <c r="J581" s="89"/>
      <c r="K581" s="89"/>
      <c r="L581" s="93"/>
      <c r="M581" s="127"/>
    </row>
    <row r="582" spans="1:13" s="85" customFormat="1" x14ac:dyDescent="0.2">
      <c r="A582" s="130"/>
      <c r="B582" s="105"/>
      <c r="C582" s="141"/>
      <c r="D582" s="88"/>
      <c r="E582" s="88"/>
      <c r="F582" s="88"/>
      <c r="G582" s="123"/>
      <c r="H582" s="89"/>
      <c r="I582" s="89"/>
      <c r="J582" s="89"/>
      <c r="K582" s="89"/>
      <c r="L582" s="93"/>
      <c r="M582" s="127"/>
    </row>
    <row r="583" spans="1:13" s="85" customFormat="1" x14ac:dyDescent="0.2">
      <c r="A583" s="130"/>
      <c r="B583" s="105"/>
      <c r="C583" s="141"/>
      <c r="D583" s="88"/>
      <c r="E583" s="88"/>
      <c r="F583" s="88"/>
      <c r="G583" s="123"/>
      <c r="H583" s="89"/>
      <c r="I583" s="89"/>
      <c r="J583" s="89"/>
      <c r="K583" s="89"/>
      <c r="L583" s="93"/>
      <c r="M583" s="127"/>
    </row>
    <row r="584" spans="1:13" s="85" customFormat="1" x14ac:dyDescent="0.2">
      <c r="A584" s="130"/>
      <c r="B584" s="105"/>
      <c r="C584" s="141"/>
      <c r="D584" s="88"/>
      <c r="E584" s="88"/>
      <c r="F584" s="88"/>
      <c r="G584" s="123"/>
      <c r="H584" s="89"/>
      <c r="I584" s="89"/>
      <c r="J584" s="89"/>
      <c r="K584" s="89"/>
      <c r="L584" s="93"/>
      <c r="M584" s="127"/>
    </row>
    <row r="585" spans="1:13" s="85" customFormat="1" x14ac:dyDescent="0.2">
      <c r="A585" s="130"/>
      <c r="B585" s="105"/>
      <c r="C585" s="141"/>
      <c r="D585" s="88"/>
      <c r="E585" s="88"/>
      <c r="F585" s="88"/>
      <c r="G585" s="123"/>
      <c r="H585" s="89"/>
      <c r="I585" s="89"/>
      <c r="J585" s="89"/>
      <c r="K585" s="89"/>
      <c r="L585" s="93"/>
      <c r="M585" s="127"/>
    </row>
    <row r="586" spans="1:13" s="85" customFormat="1" x14ac:dyDescent="0.2">
      <c r="A586" s="129"/>
      <c r="B586" s="102"/>
      <c r="C586" s="141"/>
      <c r="D586" s="88"/>
      <c r="E586" s="87"/>
      <c r="F586" s="88"/>
      <c r="G586" s="123"/>
      <c r="H586" s="89"/>
      <c r="I586" s="89"/>
      <c r="J586" s="89"/>
      <c r="K586" s="89"/>
      <c r="L586" s="93"/>
      <c r="M586" s="127"/>
    </row>
    <row r="587" spans="1:13" s="85" customFormat="1" x14ac:dyDescent="0.2">
      <c r="A587" s="130"/>
      <c r="B587" s="105"/>
      <c r="C587" s="141"/>
      <c r="D587" s="88"/>
      <c r="E587" s="87"/>
      <c r="F587" s="88"/>
      <c r="G587" s="123"/>
      <c r="H587" s="89"/>
      <c r="I587" s="89"/>
      <c r="J587" s="89"/>
      <c r="K587" s="89"/>
      <c r="L587" s="93"/>
      <c r="M587" s="127"/>
    </row>
    <row r="588" spans="1:13" s="85" customFormat="1" x14ac:dyDescent="0.2">
      <c r="A588" s="130"/>
      <c r="B588" s="105"/>
      <c r="C588" s="141"/>
      <c r="D588" s="88"/>
      <c r="E588" s="87"/>
      <c r="F588" s="88"/>
      <c r="G588" s="123"/>
      <c r="H588" s="89"/>
      <c r="I588" s="89"/>
      <c r="J588" s="89"/>
      <c r="K588" s="89"/>
      <c r="L588" s="93"/>
      <c r="M588" s="127"/>
    </row>
    <row r="589" spans="1:13" s="85" customFormat="1" x14ac:dyDescent="0.2">
      <c r="A589" s="130"/>
      <c r="B589" s="105"/>
      <c r="C589" s="141"/>
      <c r="D589" s="88"/>
      <c r="E589" s="87"/>
      <c r="F589" s="88"/>
      <c r="G589" s="123"/>
      <c r="H589" s="89"/>
      <c r="I589" s="89"/>
      <c r="J589" s="89"/>
      <c r="K589" s="89"/>
      <c r="L589" s="93"/>
      <c r="M589" s="127"/>
    </row>
    <row r="590" spans="1:13" s="85" customFormat="1" x14ac:dyDescent="0.2">
      <c r="A590" s="130"/>
      <c r="B590" s="105"/>
      <c r="C590" s="141"/>
      <c r="D590" s="88"/>
      <c r="E590" s="87"/>
      <c r="F590" s="88"/>
      <c r="G590" s="123"/>
      <c r="H590" s="89"/>
      <c r="I590" s="89"/>
      <c r="J590" s="89"/>
      <c r="K590" s="89"/>
      <c r="L590" s="93"/>
      <c r="M590" s="127"/>
    </row>
    <row r="591" spans="1:13" s="85" customFormat="1" x14ac:dyDescent="0.2">
      <c r="A591" s="130"/>
      <c r="B591" s="105"/>
      <c r="C591" s="141"/>
      <c r="D591" s="88"/>
      <c r="E591" s="87"/>
      <c r="F591" s="88"/>
      <c r="G591" s="123"/>
      <c r="H591" s="89"/>
      <c r="I591" s="89"/>
      <c r="J591" s="89"/>
      <c r="K591" s="89"/>
      <c r="L591" s="93"/>
      <c r="M591" s="127"/>
    </row>
    <row r="592" spans="1:13" s="85" customFormat="1" x14ac:dyDescent="0.2">
      <c r="A592" s="130"/>
      <c r="B592" s="105"/>
      <c r="C592" s="141"/>
      <c r="D592" s="88"/>
      <c r="E592" s="87"/>
      <c r="F592" s="88"/>
      <c r="G592" s="123"/>
      <c r="H592" s="89"/>
      <c r="I592" s="89"/>
      <c r="J592" s="89"/>
      <c r="K592" s="89"/>
      <c r="L592" s="93"/>
      <c r="M592" s="127"/>
    </row>
    <row r="593" spans="1:13" s="85" customFormat="1" x14ac:dyDescent="0.2">
      <c r="A593" s="130"/>
      <c r="B593" s="105"/>
      <c r="C593" s="141"/>
      <c r="D593" s="88"/>
      <c r="E593" s="87"/>
      <c r="F593" s="88"/>
      <c r="G593" s="123"/>
      <c r="H593" s="89"/>
      <c r="I593" s="89"/>
      <c r="J593" s="89"/>
      <c r="K593" s="89"/>
      <c r="L593" s="93"/>
      <c r="M593" s="127"/>
    </row>
    <row r="594" spans="1:13" s="85" customFormat="1" x14ac:dyDescent="0.2">
      <c r="A594" s="130"/>
      <c r="B594" s="105"/>
      <c r="C594" s="141"/>
      <c r="D594" s="88"/>
      <c r="E594" s="88"/>
      <c r="F594" s="88"/>
      <c r="G594" s="123"/>
      <c r="H594" s="89"/>
      <c r="I594" s="89"/>
      <c r="J594" s="89"/>
      <c r="K594" s="89"/>
      <c r="L594" s="93"/>
      <c r="M594" s="127"/>
    </row>
    <row r="595" spans="1:13" s="85" customFormat="1" x14ac:dyDescent="0.2">
      <c r="A595" s="130"/>
      <c r="B595" s="105"/>
      <c r="C595" s="141"/>
      <c r="D595" s="88"/>
      <c r="E595" s="88"/>
      <c r="F595" s="88"/>
      <c r="G595" s="123"/>
      <c r="H595" s="89"/>
      <c r="I595" s="89"/>
      <c r="J595" s="89"/>
      <c r="K595" s="89"/>
      <c r="L595" s="93"/>
      <c r="M595" s="127"/>
    </row>
    <row r="596" spans="1:13" s="85" customFormat="1" x14ac:dyDescent="0.2">
      <c r="A596" s="130"/>
      <c r="B596" s="105"/>
      <c r="C596" s="141"/>
      <c r="D596" s="88"/>
      <c r="E596" s="88"/>
      <c r="F596" s="88"/>
      <c r="G596" s="123"/>
      <c r="H596" s="89"/>
      <c r="I596" s="89"/>
      <c r="J596" s="89"/>
      <c r="K596" s="89"/>
      <c r="L596" s="93"/>
      <c r="M596" s="127"/>
    </row>
    <row r="597" spans="1:13" s="85" customFormat="1" x14ac:dyDescent="0.2">
      <c r="A597" s="130"/>
      <c r="B597" s="105"/>
      <c r="C597" s="141"/>
      <c r="D597" s="88"/>
      <c r="E597" s="88"/>
      <c r="F597" s="88"/>
      <c r="G597" s="123"/>
      <c r="H597" s="89"/>
      <c r="I597" s="89"/>
      <c r="J597" s="89"/>
      <c r="K597" s="89"/>
      <c r="L597" s="93"/>
      <c r="M597" s="127"/>
    </row>
    <row r="598" spans="1:13" s="85" customFormat="1" x14ac:dyDescent="0.2">
      <c r="A598" s="130"/>
      <c r="B598" s="105"/>
      <c r="C598" s="141"/>
      <c r="D598" s="88"/>
      <c r="E598" s="88"/>
      <c r="F598" s="88"/>
      <c r="G598" s="123"/>
      <c r="H598" s="89"/>
      <c r="I598" s="89"/>
      <c r="J598" s="89"/>
      <c r="K598" s="89"/>
      <c r="L598" s="93"/>
      <c r="M598" s="127"/>
    </row>
    <row r="599" spans="1:13" s="85" customFormat="1" x14ac:dyDescent="0.2">
      <c r="A599" s="130"/>
      <c r="B599" s="105"/>
      <c r="C599" s="141"/>
      <c r="D599" s="88"/>
      <c r="E599" s="88"/>
      <c r="F599" s="88"/>
      <c r="G599" s="123"/>
      <c r="H599" s="89"/>
      <c r="I599" s="89"/>
      <c r="J599" s="89"/>
      <c r="K599" s="89"/>
      <c r="L599" s="93"/>
      <c r="M599" s="127"/>
    </row>
    <row r="600" spans="1:13" s="85" customFormat="1" x14ac:dyDescent="0.2">
      <c r="A600" s="130"/>
      <c r="B600" s="105"/>
      <c r="C600" s="141"/>
      <c r="D600" s="88"/>
      <c r="E600" s="88"/>
      <c r="F600" s="88"/>
      <c r="G600" s="123"/>
      <c r="H600" s="89"/>
      <c r="I600" s="89"/>
      <c r="J600" s="89"/>
      <c r="K600" s="89"/>
      <c r="L600" s="93"/>
      <c r="M600" s="127"/>
    </row>
    <row r="601" spans="1:13" s="85" customFormat="1" x14ac:dyDescent="0.2">
      <c r="A601" s="130"/>
      <c r="B601" s="105"/>
      <c r="C601" s="141"/>
      <c r="D601" s="88"/>
      <c r="E601" s="88"/>
      <c r="F601" s="88"/>
      <c r="G601" s="123"/>
      <c r="H601" s="89"/>
      <c r="I601" s="89"/>
      <c r="J601" s="89"/>
      <c r="K601" s="89"/>
      <c r="L601" s="93"/>
      <c r="M601" s="127"/>
    </row>
    <row r="602" spans="1:13" s="85" customFormat="1" x14ac:dyDescent="0.2">
      <c r="A602" s="130"/>
      <c r="B602" s="105"/>
      <c r="C602" s="141"/>
      <c r="D602" s="88"/>
      <c r="E602" s="88"/>
      <c r="F602" s="88"/>
      <c r="G602" s="123"/>
      <c r="H602" s="89"/>
      <c r="I602" s="89"/>
      <c r="J602" s="89"/>
      <c r="K602" s="89"/>
      <c r="L602" s="93"/>
      <c r="M602" s="127"/>
    </row>
    <row r="603" spans="1:13" s="85" customFormat="1" x14ac:dyDescent="0.2">
      <c r="A603" s="130"/>
      <c r="B603" s="105"/>
      <c r="C603" s="141"/>
      <c r="D603" s="88"/>
      <c r="E603" s="88"/>
      <c r="F603" s="88"/>
      <c r="G603" s="123"/>
      <c r="H603" s="89"/>
      <c r="I603" s="89"/>
      <c r="J603" s="89"/>
      <c r="K603" s="89"/>
      <c r="L603" s="93"/>
      <c r="M603" s="127"/>
    </row>
    <row r="604" spans="1:13" s="85" customFormat="1" x14ac:dyDescent="0.2">
      <c r="A604" s="130"/>
      <c r="B604" s="105"/>
      <c r="C604" s="141"/>
      <c r="D604" s="88"/>
      <c r="E604" s="88"/>
      <c r="F604" s="88"/>
      <c r="G604" s="123"/>
      <c r="H604" s="89"/>
      <c r="I604" s="89"/>
      <c r="J604" s="89"/>
      <c r="K604" s="89"/>
      <c r="L604" s="93"/>
      <c r="M604" s="127"/>
    </row>
    <row r="605" spans="1:13" s="85" customFormat="1" x14ac:dyDescent="0.2">
      <c r="A605" s="130"/>
      <c r="B605" s="105"/>
      <c r="C605" s="141"/>
      <c r="D605" s="88"/>
      <c r="E605" s="88"/>
      <c r="F605" s="88"/>
      <c r="G605" s="123"/>
      <c r="H605" s="89"/>
      <c r="I605" s="89"/>
      <c r="J605" s="89"/>
      <c r="K605" s="89"/>
      <c r="L605" s="93"/>
      <c r="M605" s="127"/>
    </row>
    <row r="606" spans="1:13" s="85" customFormat="1" x14ac:dyDescent="0.2">
      <c r="A606" s="130"/>
      <c r="B606" s="105"/>
      <c r="C606" s="141"/>
      <c r="D606" s="88"/>
      <c r="E606" s="88"/>
      <c r="F606" s="88"/>
      <c r="G606" s="123"/>
      <c r="H606" s="89"/>
      <c r="I606" s="89"/>
      <c r="J606" s="89"/>
      <c r="K606" s="89"/>
      <c r="L606" s="93"/>
      <c r="M606" s="127"/>
    </row>
    <row r="607" spans="1:13" s="85" customFormat="1" x14ac:dyDescent="0.2">
      <c r="A607" s="130"/>
      <c r="B607" s="105"/>
      <c r="C607" s="141"/>
      <c r="D607" s="88"/>
      <c r="E607" s="88"/>
      <c r="F607" s="88"/>
      <c r="G607" s="123"/>
      <c r="H607" s="89"/>
      <c r="I607" s="89"/>
      <c r="J607" s="89"/>
      <c r="K607" s="89"/>
      <c r="L607" s="93"/>
      <c r="M607" s="127"/>
    </row>
    <row r="608" spans="1:13" s="85" customFormat="1" x14ac:dyDescent="0.2">
      <c r="A608" s="130"/>
      <c r="B608" s="105"/>
      <c r="C608" s="141"/>
      <c r="D608" s="88"/>
      <c r="E608" s="88"/>
      <c r="F608" s="88"/>
      <c r="G608" s="123"/>
      <c r="H608" s="89"/>
      <c r="I608" s="89"/>
      <c r="J608" s="89"/>
      <c r="K608" s="89"/>
      <c r="L608" s="93"/>
      <c r="M608" s="127"/>
    </row>
    <row r="609" spans="1:13" s="85" customFormat="1" x14ac:dyDescent="0.2">
      <c r="A609" s="130"/>
      <c r="B609" s="105"/>
      <c r="C609" s="141"/>
      <c r="D609" s="88"/>
      <c r="E609" s="88"/>
      <c r="F609" s="88"/>
      <c r="G609" s="123"/>
      <c r="H609" s="89"/>
      <c r="I609" s="89"/>
      <c r="J609" s="89"/>
      <c r="K609" s="89"/>
      <c r="L609" s="93"/>
      <c r="M609" s="127"/>
    </row>
    <row r="610" spans="1:13" s="85" customFormat="1" x14ac:dyDescent="0.2">
      <c r="A610" s="130"/>
      <c r="B610" s="105"/>
      <c r="C610" s="141"/>
      <c r="D610" s="88"/>
      <c r="E610" s="88"/>
      <c r="F610" s="88"/>
      <c r="G610" s="123"/>
      <c r="H610" s="89"/>
      <c r="I610" s="89"/>
      <c r="J610" s="89"/>
      <c r="K610" s="89"/>
      <c r="L610" s="93"/>
      <c r="M610" s="127"/>
    </row>
    <row r="611" spans="1:13" s="85" customFormat="1" x14ac:dyDescent="0.2">
      <c r="A611" s="130"/>
      <c r="B611" s="105"/>
      <c r="C611" s="141"/>
      <c r="D611" s="88"/>
      <c r="E611" s="88"/>
      <c r="F611" s="88"/>
      <c r="G611" s="123"/>
      <c r="H611" s="89"/>
      <c r="I611" s="89"/>
      <c r="J611" s="89"/>
      <c r="K611" s="89"/>
      <c r="L611" s="93"/>
      <c r="M611" s="127"/>
    </row>
    <row r="612" spans="1:13" s="85" customFormat="1" x14ac:dyDescent="0.2">
      <c r="A612" s="130"/>
      <c r="B612" s="105"/>
      <c r="C612" s="141"/>
      <c r="D612" s="88"/>
      <c r="E612" s="88"/>
      <c r="F612" s="88"/>
      <c r="G612" s="123"/>
      <c r="H612" s="89"/>
      <c r="I612" s="89"/>
      <c r="J612" s="89"/>
      <c r="K612" s="89"/>
      <c r="L612" s="93"/>
      <c r="M612" s="127"/>
    </row>
    <row r="613" spans="1:13" s="85" customFormat="1" x14ac:dyDescent="0.2">
      <c r="A613" s="130"/>
      <c r="B613" s="105"/>
      <c r="C613" s="141"/>
      <c r="D613" s="88"/>
      <c r="E613" s="88"/>
      <c r="F613" s="88"/>
      <c r="G613" s="123"/>
      <c r="H613" s="89"/>
      <c r="I613" s="89"/>
      <c r="J613" s="89"/>
      <c r="K613" s="89"/>
      <c r="L613" s="93"/>
      <c r="M613" s="127"/>
    </row>
    <row r="614" spans="1:13" s="85" customFormat="1" x14ac:dyDescent="0.2">
      <c r="A614" s="130"/>
      <c r="B614" s="105"/>
      <c r="C614" s="141"/>
      <c r="D614" s="88"/>
      <c r="E614" s="88"/>
      <c r="F614" s="88"/>
      <c r="G614" s="123"/>
      <c r="H614" s="89"/>
      <c r="I614" s="89"/>
      <c r="J614" s="89"/>
      <c r="K614" s="89"/>
      <c r="L614" s="93"/>
      <c r="M614" s="127"/>
    </row>
    <row r="615" spans="1:13" s="85" customFormat="1" x14ac:dyDescent="0.2">
      <c r="A615" s="130"/>
      <c r="B615" s="105"/>
      <c r="C615" s="141"/>
      <c r="D615" s="88"/>
      <c r="E615" s="88"/>
      <c r="F615" s="88"/>
      <c r="G615" s="123"/>
      <c r="H615" s="89"/>
      <c r="I615" s="89"/>
      <c r="J615" s="89"/>
      <c r="K615" s="89"/>
      <c r="L615" s="93"/>
      <c r="M615" s="127"/>
    </row>
    <row r="616" spans="1:13" s="85" customFormat="1" x14ac:dyDescent="0.2">
      <c r="A616" s="130"/>
      <c r="B616" s="105"/>
      <c r="C616" s="141"/>
      <c r="D616" s="88"/>
      <c r="E616" s="88"/>
      <c r="F616" s="88"/>
      <c r="G616" s="123"/>
      <c r="H616" s="89"/>
      <c r="I616" s="89"/>
      <c r="J616" s="89"/>
      <c r="K616" s="89"/>
      <c r="L616" s="93"/>
      <c r="M616" s="127"/>
    </row>
    <row r="617" spans="1:13" s="85" customFormat="1" x14ac:dyDescent="0.2">
      <c r="A617" s="130"/>
      <c r="B617" s="105"/>
      <c r="C617" s="141"/>
      <c r="D617" s="88"/>
      <c r="E617" s="88"/>
      <c r="F617" s="88"/>
      <c r="G617" s="123"/>
      <c r="H617" s="89"/>
      <c r="I617" s="89"/>
      <c r="J617" s="89"/>
      <c r="K617" s="89"/>
      <c r="L617" s="93"/>
      <c r="M617" s="127"/>
    </row>
    <row r="618" spans="1:13" s="85" customFormat="1" x14ac:dyDescent="0.2">
      <c r="A618" s="130"/>
      <c r="B618" s="105"/>
      <c r="C618" s="141"/>
      <c r="D618" s="88"/>
      <c r="E618" s="88"/>
      <c r="F618" s="88"/>
      <c r="G618" s="123"/>
      <c r="H618" s="89"/>
      <c r="I618" s="89"/>
      <c r="J618" s="89"/>
      <c r="K618" s="89"/>
      <c r="L618" s="93"/>
      <c r="M618" s="127"/>
    </row>
    <row r="619" spans="1:13" s="85" customFormat="1" x14ac:dyDescent="0.2">
      <c r="A619" s="130"/>
      <c r="B619" s="105"/>
      <c r="C619" s="141"/>
      <c r="D619" s="88"/>
      <c r="E619" s="88"/>
      <c r="F619" s="88"/>
      <c r="G619" s="123"/>
      <c r="H619" s="89"/>
      <c r="I619" s="89"/>
      <c r="J619" s="89"/>
      <c r="K619" s="89"/>
      <c r="L619" s="93"/>
      <c r="M619" s="127"/>
    </row>
    <row r="620" spans="1:13" s="85" customFormat="1" x14ac:dyDescent="0.2">
      <c r="A620" s="130"/>
      <c r="B620" s="105"/>
      <c r="C620" s="141"/>
      <c r="D620" s="88"/>
      <c r="E620" s="88"/>
      <c r="F620" s="88"/>
      <c r="G620" s="123"/>
      <c r="H620" s="89"/>
      <c r="I620" s="89"/>
      <c r="J620" s="89"/>
      <c r="K620" s="89"/>
      <c r="L620" s="93"/>
      <c r="M620" s="127"/>
    </row>
    <row r="621" spans="1:13" s="85" customFormat="1" x14ac:dyDescent="0.2">
      <c r="A621" s="130"/>
      <c r="B621" s="105"/>
      <c r="C621" s="141"/>
      <c r="D621" s="88"/>
      <c r="E621" s="88"/>
      <c r="F621" s="88"/>
      <c r="G621" s="123"/>
      <c r="H621" s="89"/>
      <c r="I621" s="89"/>
      <c r="J621" s="89"/>
      <c r="K621" s="89"/>
      <c r="L621" s="93"/>
      <c r="M621" s="127"/>
    </row>
    <row r="622" spans="1:13" s="85" customFormat="1" x14ac:dyDescent="0.2">
      <c r="A622" s="130"/>
      <c r="B622" s="105"/>
      <c r="C622" s="141"/>
      <c r="D622" s="88"/>
      <c r="E622" s="88"/>
      <c r="F622" s="88"/>
      <c r="G622" s="123"/>
      <c r="H622" s="89"/>
      <c r="I622" s="89"/>
      <c r="J622" s="89"/>
      <c r="K622" s="89"/>
      <c r="L622" s="93"/>
      <c r="M622" s="127"/>
    </row>
    <row r="623" spans="1:13" s="85" customFormat="1" x14ac:dyDescent="0.2">
      <c r="A623" s="130"/>
      <c r="B623" s="105"/>
      <c r="C623" s="141"/>
      <c r="D623" s="88"/>
      <c r="E623" s="88"/>
      <c r="F623" s="88"/>
      <c r="G623" s="123"/>
      <c r="H623" s="89"/>
      <c r="I623" s="89"/>
      <c r="J623" s="89"/>
      <c r="K623" s="89"/>
      <c r="L623" s="93"/>
      <c r="M623" s="127"/>
    </row>
    <row r="624" spans="1:13" s="85" customFormat="1" x14ac:dyDescent="0.2">
      <c r="A624" s="130"/>
      <c r="B624" s="105"/>
      <c r="C624" s="141"/>
      <c r="D624" s="88"/>
      <c r="E624" s="88"/>
      <c r="F624" s="88"/>
      <c r="G624" s="123"/>
      <c r="H624" s="89"/>
      <c r="I624" s="89"/>
      <c r="J624" s="89"/>
      <c r="K624" s="89"/>
      <c r="M624" s="127"/>
    </row>
    <row r="625" spans="1:13" s="85" customFormat="1" x14ac:dyDescent="0.2">
      <c r="A625" s="130"/>
      <c r="B625" s="105"/>
      <c r="C625" s="141"/>
      <c r="D625" s="88"/>
      <c r="E625" s="88"/>
      <c r="F625" s="88"/>
      <c r="G625" s="123"/>
      <c r="H625" s="89"/>
      <c r="I625" s="89"/>
      <c r="J625" s="89"/>
      <c r="K625" s="89"/>
      <c r="L625" s="93"/>
      <c r="M625" s="127"/>
    </row>
    <row r="626" spans="1:13" s="85" customFormat="1" x14ac:dyDescent="0.2">
      <c r="A626" s="130"/>
      <c r="B626" s="105"/>
      <c r="C626" s="141"/>
      <c r="D626" s="88"/>
      <c r="E626" s="88"/>
      <c r="F626" s="88"/>
      <c r="G626" s="123"/>
      <c r="H626" s="89"/>
      <c r="I626" s="89"/>
      <c r="J626" s="89"/>
      <c r="K626" s="89"/>
      <c r="L626" s="93"/>
      <c r="M626" s="127"/>
    </row>
    <row r="627" spans="1:13" s="85" customFormat="1" x14ac:dyDescent="0.2">
      <c r="A627" s="130"/>
      <c r="B627" s="105"/>
      <c r="C627" s="141"/>
      <c r="D627" s="88"/>
      <c r="E627" s="88"/>
      <c r="F627" s="88"/>
      <c r="G627" s="123"/>
      <c r="H627" s="89"/>
      <c r="I627" s="89"/>
      <c r="J627" s="89"/>
      <c r="K627" s="89"/>
      <c r="L627" s="93"/>
      <c r="M627" s="127"/>
    </row>
    <row r="628" spans="1:13" s="85" customFormat="1" x14ac:dyDescent="0.2">
      <c r="A628" s="130"/>
      <c r="B628" s="105"/>
      <c r="C628" s="141"/>
      <c r="D628" s="88"/>
      <c r="E628" s="88"/>
      <c r="F628" s="88"/>
      <c r="G628" s="123"/>
      <c r="H628" s="89"/>
      <c r="I628" s="89"/>
      <c r="J628" s="89"/>
      <c r="K628" s="89"/>
      <c r="L628" s="93"/>
      <c r="M628" s="127"/>
    </row>
    <row r="629" spans="1:13" s="85" customFormat="1" x14ac:dyDescent="0.2">
      <c r="A629" s="130"/>
      <c r="B629" s="105"/>
      <c r="C629" s="141"/>
      <c r="D629" s="88"/>
      <c r="E629" s="88"/>
      <c r="F629" s="88"/>
      <c r="G629" s="123"/>
      <c r="H629" s="89"/>
      <c r="I629" s="89"/>
      <c r="J629" s="89"/>
      <c r="K629" s="89"/>
      <c r="L629" s="93"/>
      <c r="M629" s="127"/>
    </row>
    <row r="630" spans="1:13" s="85" customFormat="1" x14ac:dyDescent="0.2">
      <c r="A630" s="130"/>
      <c r="B630" s="105"/>
      <c r="C630" s="141"/>
      <c r="D630" s="88"/>
      <c r="E630" s="88"/>
      <c r="F630" s="88"/>
      <c r="G630" s="123"/>
      <c r="H630" s="89"/>
      <c r="I630" s="89"/>
      <c r="J630" s="89"/>
      <c r="K630" s="89"/>
      <c r="L630" s="93"/>
      <c r="M630" s="127"/>
    </row>
    <row r="631" spans="1:13" s="85" customFormat="1" x14ac:dyDescent="0.2">
      <c r="A631" s="130"/>
      <c r="B631" s="105"/>
      <c r="C631" s="141"/>
      <c r="D631" s="88"/>
      <c r="E631" s="88"/>
      <c r="F631" s="88"/>
      <c r="G631" s="123"/>
      <c r="H631" s="89"/>
      <c r="I631" s="89"/>
      <c r="J631" s="89"/>
      <c r="K631" s="89"/>
      <c r="L631" s="93"/>
      <c r="M631" s="127"/>
    </row>
    <row r="632" spans="1:13" s="85" customFormat="1" x14ac:dyDescent="0.2">
      <c r="A632" s="130"/>
      <c r="B632" s="105"/>
      <c r="C632" s="141"/>
      <c r="D632" s="88"/>
      <c r="E632" s="88"/>
      <c r="F632" s="88"/>
      <c r="G632" s="123"/>
      <c r="H632" s="89"/>
      <c r="I632" s="89"/>
      <c r="J632" s="89"/>
      <c r="K632" s="89"/>
      <c r="L632" s="93"/>
      <c r="M632" s="127"/>
    </row>
    <row r="633" spans="1:13" s="85" customFormat="1" x14ac:dyDescent="0.2">
      <c r="A633" s="130"/>
      <c r="B633" s="105"/>
      <c r="C633" s="141"/>
      <c r="D633" s="88"/>
      <c r="E633" s="88"/>
      <c r="F633" s="88"/>
      <c r="G633" s="123"/>
      <c r="H633" s="89"/>
      <c r="I633" s="89"/>
      <c r="J633" s="89"/>
      <c r="K633" s="89"/>
      <c r="L633" s="93"/>
      <c r="M633" s="127"/>
    </row>
    <row r="634" spans="1:13" s="85" customFormat="1" x14ac:dyDescent="0.2">
      <c r="A634" s="130"/>
      <c r="B634" s="105"/>
      <c r="C634" s="141"/>
      <c r="D634" s="88"/>
      <c r="E634" s="88"/>
      <c r="F634" s="88"/>
      <c r="G634" s="123"/>
      <c r="H634" s="89"/>
      <c r="I634" s="89"/>
      <c r="J634" s="89"/>
      <c r="K634" s="89"/>
      <c r="L634" s="93"/>
      <c r="M634" s="127"/>
    </row>
    <row r="635" spans="1:13" s="85" customFormat="1" x14ac:dyDescent="0.2">
      <c r="A635" s="130"/>
      <c r="B635" s="105"/>
      <c r="C635" s="141"/>
      <c r="D635" s="88"/>
      <c r="E635" s="88"/>
      <c r="F635" s="88"/>
      <c r="G635" s="123"/>
      <c r="H635" s="89"/>
      <c r="I635" s="89"/>
      <c r="J635" s="89"/>
      <c r="K635" s="89"/>
      <c r="L635" s="93"/>
      <c r="M635" s="127"/>
    </row>
    <row r="636" spans="1:13" s="85" customFormat="1" x14ac:dyDescent="0.2">
      <c r="A636" s="130"/>
      <c r="B636" s="105"/>
      <c r="C636" s="141"/>
      <c r="D636" s="88"/>
      <c r="E636" s="88"/>
      <c r="F636" s="88"/>
      <c r="G636" s="123"/>
      <c r="H636" s="89"/>
      <c r="I636" s="89"/>
      <c r="J636" s="89"/>
      <c r="K636" s="89"/>
      <c r="L636" s="93"/>
      <c r="M636" s="127"/>
    </row>
    <row r="637" spans="1:13" s="85" customFormat="1" x14ac:dyDescent="0.2">
      <c r="A637" s="130"/>
      <c r="B637" s="105"/>
      <c r="C637" s="141"/>
      <c r="D637" s="88"/>
      <c r="E637" s="88"/>
      <c r="F637" s="88"/>
      <c r="G637" s="123"/>
      <c r="H637" s="89"/>
      <c r="I637" s="89"/>
      <c r="J637" s="89"/>
      <c r="K637" s="89"/>
      <c r="L637" s="93"/>
      <c r="M637" s="127"/>
    </row>
    <row r="638" spans="1:13" s="85" customFormat="1" x14ac:dyDescent="0.2">
      <c r="A638" s="130"/>
      <c r="B638" s="105"/>
      <c r="C638" s="141"/>
      <c r="D638" s="88"/>
      <c r="E638" s="88"/>
      <c r="F638" s="88"/>
      <c r="G638" s="123"/>
      <c r="H638" s="89"/>
      <c r="I638" s="89"/>
      <c r="J638" s="89"/>
      <c r="K638" s="89"/>
      <c r="L638" s="93"/>
      <c r="M638" s="127"/>
    </row>
    <row r="639" spans="1:13" s="85" customFormat="1" x14ac:dyDescent="0.2">
      <c r="A639" s="130"/>
      <c r="B639" s="105"/>
      <c r="C639" s="141"/>
      <c r="D639" s="88"/>
      <c r="E639" s="88"/>
      <c r="F639" s="88"/>
      <c r="G639" s="123"/>
      <c r="H639" s="89"/>
      <c r="I639" s="89"/>
      <c r="J639" s="89"/>
      <c r="K639" s="89"/>
      <c r="L639" s="93"/>
      <c r="M639" s="127"/>
    </row>
    <row r="640" spans="1:13" s="85" customFormat="1" x14ac:dyDescent="0.2">
      <c r="A640" s="130"/>
      <c r="B640" s="105"/>
      <c r="C640" s="141"/>
      <c r="D640" s="88"/>
      <c r="E640" s="88"/>
      <c r="F640" s="88"/>
      <c r="G640" s="123"/>
      <c r="H640" s="89"/>
      <c r="I640" s="89"/>
      <c r="J640" s="89"/>
      <c r="K640" s="89"/>
      <c r="L640" s="93"/>
      <c r="M640" s="127"/>
    </row>
    <row r="641" spans="1:13" s="85" customFormat="1" x14ac:dyDescent="0.2">
      <c r="A641" s="130"/>
      <c r="B641" s="105"/>
      <c r="C641" s="141"/>
      <c r="D641" s="88"/>
      <c r="E641" s="88"/>
      <c r="F641" s="88"/>
      <c r="G641" s="123"/>
      <c r="H641" s="89"/>
      <c r="I641" s="89"/>
      <c r="J641" s="89"/>
      <c r="K641" s="89"/>
      <c r="L641" s="93"/>
      <c r="M641" s="127"/>
    </row>
    <row r="642" spans="1:13" s="85" customFormat="1" x14ac:dyDescent="0.2">
      <c r="A642" s="130"/>
      <c r="B642" s="105"/>
      <c r="C642" s="141"/>
      <c r="D642" s="88"/>
      <c r="E642" s="88"/>
      <c r="F642" s="88"/>
      <c r="G642" s="123"/>
      <c r="H642" s="89"/>
      <c r="I642" s="89"/>
      <c r="J642" s="89"/>
      <c r="K642" s="89"/>
      <c r="L642" s="93"/>
      <c r="M642" s="127"/>
    </row>
    <row r="643" spans="1:13" s="85" customFormat="1" x14ac:dyDescent="0.2">
      <c r="A643" s="130"/>
      <c r="B643" s="105"/>
      <c r="C643" s="141"/>
      <c r="D643" s="88"/>
      <c r="E643" s="88"/>
      <c r="F643" s="88"/>
      <c r="G643" s="123"/>
      <c r="H643" s="89"/>
      <c r="I643" s="89"/>
      <c r="J643" s="89"/>
      <c r="K643" s="89"/>
      <c r="L643" s="93"/>
      <c r="M643" s="127"/>
    </row>
    <row r="644" spans="1:13" s="85" customFormat="1" x14ac:dyDescent="0.2">
      <c r="A644" s="130"/>
      <c r="B644" s="105"/>
      <c r="C644" s="141"/>
      <c r="D644" s="88"/>
      <c r="E644" s="88"/>
      <c r="F644" s="88"/>
      <c r="G644" s="123"/>
      <c r="H644" s="89"/>
      <c r="I644" s="89"/>
      <c r="J644" s="89"/>
      <c r="K644" s="89"/>
      <c r="L644" s="93"/>
      <c r="M644" s="127"/>
    </row>
    <row r="645" spans="1:13" s="85" customFormat="1" x14ac:dyDescent="0.2">
      <c r="A645" s="130"/>
      <c r="B645" s="105"/>
      <c r="C645" s="141"/>
      <c r="D645" s="88"/>
      <c r="E645" s="88"/>
      <c r="F645" s="88"/>
      <c r="G645" s="123"/>
      <c r="H645" s="89"/>
      <c r="I645" s="89"/>
      <c r="J645" s="89"/>
      <c r="K645" s="89"/>
      <c r="L645" s="93"/>
      <c r="M645" s="127"/>
    </row>
    <row r="646" spans="1:13" s="85" customFormat="1" x14ac:dyDescent="0.2">
      <c r="A646" s="130"/>
      <c r="B646" s="105"/>
      <c r="C646" s="141"/>
      <c r="D646" s="88"/>
      <c r="E646" s="88"/>
      <c r="F646" s="88"/>
      <c r="G646" s="123"/>
      <c r="H646" s="89"/>
      <c r="I646" s="89"/>
      <c r="J646" s="89"/>
      <c r="K646" s="89"/>
      <c r="L646" s="93"/>
      <c r="M646" s="127"/>
    </row>
    <row r="647" spans="1:13" s="85" customFormat="1" x14ac:dyDescent="0.2">
      <c r="A647" s="130"/>
      <c r="B647" s="105"/>
      <c r="C647" s="141"/>
      <c r="D647" s="88"/>
      <c r="E647" s="88"/>
      <c r="F647" s="88"/>
      <c r="G647" s="123"/>
      <c r="H647" s="89"/>
      <c r="I647" s="89"/>
      <c r="J647" s="89"/>
      <c r="K647" s="89"/>
      <c r="L647" s="93"/>
      <c r="M647" s="127"/>
    </row>
    <row r="648" spans="1:13" s="85" customFormat="1" x14ac:dyDescent="0.2">
      <c r="A648" s="130"/>
      <c r="B648" s="105"/>
      <c r="C648" s="141"/>
      <c r="D648" s="88"/>
      <c r="E648" s="88"/>
      <c r="F648" s="88"/>
      <c r="G648" s="123"/>
      <c r="H648" s="89"/>
      <c r="I648" s="89"/>
      <c r="J648" s="89"/>
      <c r="K648" s="89"/>
      <c r="L648" s="93"/>
      <c r="M648" s="127"/>
    </row>
    <row r="649" spans="1:13" s="85" customFormat="1" x14ac:dyDescent="0.2">
      <c r="A649" s="130"/>
      <c r="B649" s="105"/>
      <c r="C649" s="141"/>
      <c r="D649" s="88"/>
      <c r="E649" s="88"/>
      <c r="F649" s="88"/>
      <c r="G649" s="123"/>
      <c r="H649" s="89"/>
      <c r="I649" s="89"/>
      <c r="J649" s="89"/>
      <c r="K649" s="89"/>
      <c r="L649" s="93"/>
      <c r="M649" s="127"/>
    </row>
    <row r="650" spans="1:13" s="85" customFormat="1" x14ac:dyDescent="0.2">
      <c r="A650" s="130"/>
      <c r="B650" s="105"/>
      <c r="C650" s="141"/>
      <c r="D650" s="88"/>
      <c r="E650" s="88"/>
      <c r="F650" s="88"/>
      <c r="G650" s="123"/>
      <c r="H650" s="89"/>
      <c r="I650" s="89"/>
      <c r="J650" s="89"/>
      <c r="K650" s="89"/>
      <c r="L650" s="93"/>
      <c r="M650" s="127"/>
    </row>
    <row r="651" spans="1:13" s="85" customFormat="1" x14ac:dyDescent="0.2">
      <c r="A651" s="130"/>
      <c r="B651" s="105"/>
      <c r="C651" s="141"/>
      <c r="D651" s="88"/>
      <c r="E651" s="88"/>
      <c r="F651" s="88"/>
      <c r="G651" s="123"/>
      <c r="H651" s="89"/>
      <c r="I651" s="89"/>
      <c r="J651" s="89"/>
      <c r="K651" s="89"/>
      <c r="L651" s="93"/>
      <c r="M651" s="127"/>
    </row>
    <row r="652" spans="1:13" s="85" customFormat="1" x14ac:dyDescent="0.2">
      <c r="A652" s="130"/>
      <c r="B652" s="105"/>
      <c r="C652" s="141"/>
      <c r="D652" s="88"/>
      <c r="E652" s="88"/>
      <c r="F652" s="88"/>
      <c r="G652" s="123"/>
      <c r="H652" s="89"/>
      <c r="I652" s="89"/>
      <c r="J652" s="89"/>
      <c r="K652" s="89"/>
      <c r="L652" s="93"/>
      <c r="M652" s="127"/>
    </row>
    <row r="653" spans="1:13" s="85" customFormat="1" x14ac:dyDescent="0.2">
      <c r="A653" s="130"/>
      <c r="B653" s="105"/>
      <c r="C653" s="141"/>
      <c r="D653" s="88"/>
      <c r="E653" s="88"/>
      <c r="F653" s="88"/>
      <c r="G653" s="123"/>
      <c r="H653" s="89"/>
      <c r="I653" s="89"/>
      <c r="J653" s="89"/>
      <c r="K653" s="89"/>
      <c r="L653" s="93"/>
      <c r="M653" s="127"/>
    </row>
    <row r="654" spans="1:13" s="85" customFormat="1" x14ac:dyDescent="0.2">
      <c r="A654" s="130"/>
      <c r="B654" s="105"/>
      <c r="C654" s="141"/>
      <c r="D654" s="88"/>
      <c r="E654" s="88"/>
      <c r="F654" s="88"/>
      <c r="G654" s="123"/>
      <c r="H654" s="89"/>
      <c r="I654" s="89"/>
      <c r="J654" s="89"/>
      <c r="K654" s="89"/>
      <c r="L654" s="93"/>
      <c r="M654" s="127"/>
    </row>
    <row r="655" spans="1:13" s="85" customFormat="1" x14ac:dyDescent="0.2">
      <c r="A655" s="130"/>
      <c r="B655" s="105"/>
      <c r="C655" s="141"/>
      <c r="D655" s="88"/>
      <c r="E655" s="88"/>
      <c r="F655" s="88"/>
      <c r="G655" s="123"/>
      <c r="H655" s="89"/>
      <c r="I655" s="89"/>
      <c r="J655" s="89"/>
      <c r="K655" s="89"/>
      <c r="L655" s="93"/>
      <c r="M655" s="127"/>
    </row>
    <row r="656" spans="1:13" s="85" customFormat="1" x14ac:dyDescent="0.2">
      <c r="A656" s="130"/>
      <c r="B656" s="105"/>
      <c r="C656" s="141"/>
      <c r="D656" s="88"/>
      <c r="E656" s="88"/>
      <c r="F656" s="88"/>
      <c r="G656" s="123"/>
      <c r="H656" s="89"/>
      <c r="I656" s="89"/>
      <c r="J656" s="89"/>
      <c r="K656" s="89"/>
      <c r="L656" s="93"/>
      <c r="M656" s="127"/>
    </row>
    <row r="657" spans="1:13" s="85" customFormat="1" x14ac:dyDescent="0.2">
      <c r="A657" s="130"/>
      <c r="B657" s="105"/>
      <c r="C657" s="141"/>
      <c r="D657" s="88"/>
      <c r="E657" s="88"/>
      <c r="F657" s="88"/>
      <c r="G657" s="123"/>
      <c r="H657" s="89"/>
      <c r="I657" s="89"/>
      <c r="J657" s="89"/>
      <c r="K657" s="89"/>
      <c r="L657" s="93"/>
      <c r="M657" s="127"/>
    </row>
    <row r="658" spans="1:13" s="85" customFormat="1" x14ac:dyDescent="0.2">
      <c r="A658" s="130"/>
      <c r="B658" s="105"/>
      <c r="C658" s="141"/>
      <c r="D658" s="88"/>
      <c r="E658" s="88"/>
      <c r="F658" s="88"/>
      <c r="G658" s="123"/>
      <c r="H658" s="89"/>
      <c r="I658" s="89"/>
      <c r="J658" s="89"/>
      <c r="K658" s="89"/>
      <c r="L658" s="93"/>
      <c r="M658" s="127"/>
    </row>
    <row r="659" spans="1:13" s="85" customFormat="1" x14ac:dyDescent="0.2">
      <c r="A659" s="130"/>
      <c r="B659" s="105"/>
      <c r="C659" s="141"/>
      <c r="D659" s="88"/>
      <c r="E659" s="88"/>
      <c r="F659" s="88"/>
      <c r="G659" s="123"/>
      <c r="H659" s="89"/>
      <c r="I659" s="89"/>
      <c r="J659" s="89"/>
      <c r="K659" s="89"/>
      <c r="L659" s="93"/>
      <c r="M659" s="127"/>
    </row>
    <row r="660" spans="1:13" s="85" customFormat="1" x14ac:dyDescent="0.2">
      <c r="A660" s="130"/>
      <c r="B660" s="105"/>
      <c r="C660" s="141"/>
      <c r="D660" s="88"/>
      <c r="E660" s="88"/>
      <c r="F660" s="88"/>
      <c r="G660" s="123"/>
      <c r="H660" s="89"/>
      <c r="I660" s="89"/>
      <c r="J660" s="89"/>
      <c r="K660" s="89"/>
      <c r="L660" s="93"/>
      <c r="M660" s="127"/>
    </row>
    <row r="661" spans="1:13" s="85" customFormat="1" x14ac:dyDescent="0.2">
      <c r="A661" s="130"/>
      <c r="B661" s="105"/>
      <c r="C661" s="141"/>
      <c r="D661" s="88"/>
      <c r="E661" s="88"/>
      <c r="F661" s="88"/>
      <c r="G661" s="123"/>
      <c r="H661" s="89"/>
      <c r="I661" s="89"/>
      <c r="J661" s="89"/>
      <c r="K661" s="89"/>
      <c r="L661" s="93"/>
      <c r="M661" s="127"/>
    </row>
    <row r="662" spans="1:13" s="85" customFormat="1" x14ac:dyDescent="0.2">
      <c r="A662" s="130"/>
      <c r="B662" s="105"/>
      <c r="C662" s="141"/>
      <c r="D662" s="88"/>
      <c r="E662" s="88"/>
      <c r="F662" s="88"/>
      <c r="G662" s="123"/>
      <c r="H662" s="89"/>
      <c r="I662" s="89"/>
      <c r="J662" s="89"/>
      <c r="K662" s="89"/>
      <c r="L662" s="93"/>
      <c r="M662" s="127"/>
    </row>
    <row r="663" spans="1:13" s="85" customFormat="1" x14ac:dyDescent="0.2">
      <c r="A663" s="130"/>
      <c r="B663" s="105"/>
      <c r="C663" s="141"/>
      <c r="D663" s="88"/>
      <c r="E663" s="88"/>
      <c r="F663" s="88"/>
      <c r="G663" s="123"/>
      <c r="H663" s="89"/>
      <c r="I663" s="89"/>
      <c r="J663" s="89"/>
      <c r="K663" s="89"/>
      <c r="L663" s="93"/>
      <c r="M663" s="127"/>
    </row>
    <row r="664" spans="1:13" s="85" customFormat="1" x14ac:dyDescent="0.2">
      <c r="A664" s="130"/>
      <c r="B664" s="105"/>
      <c r="C664" s="141"/>
      <c r="D664" s="88"/>
      <c r="E664" s="88"/>
      <c r="F664" s="88"/>
      <c r="G664" s="123"/>
      <c r="H664" s="89"/>
      <c r="I664" s="89"/>
      <c r="J664" s="89"/>
      <c r="K664" s="89"/>
      <c r="L664" s="93"/>
      <c r="M664" s="127"/>
    </row>
    <row r="665" spans="1:13" s="85" customFormat="1" x14ac:dyDescent="0.2">
      <c r="A665" s="130"/>
      <c r="B665" s="105"/>
      <c r="C665" s="141"/>
      <c r="D665" s="88"/>
      <c r="E665" s="88"/>
      <c r="F665" s="88"/>
      <c r="G665" s="123"/>
      <c r="H665" s="89"/>
      <c r="I665" s="89"/>
      <c r="J665" s="89"/>
      <c r="K665" s="89"/>
      <c r="L665" s="93"/>
      <c r="M665" s="127"/>
    </row>
    <row r="666" spans="1:13" s="85" customFormat="1" x14ac:dyDescent="0.2">
      <c r="A666" s="130"/>
      <c r="B666" s="105"/>
      <c r="C666" s="141"/>
      <c r="D666" s="88"/>
      <c r="E666" s="88"/>
      <c r="F666" s="88"/>
      <c r="G666" s="123"/>
      <c r="H666" s="89"/>
      <c r="I666" s="89"/>
      <c r="J666" s="89"/>
      <c r="K666" s="89"/>
      <c r="L666" s="93"/>
      <c r="M666" s="127"/>
    </row>
    <row r="667" spans="1:13" s="85" customFormat="1" x14ac:dyDescent="0.2">
      <c r="A667" s="130"/>
      <c r="B667" s="105"/>
      <c r="C667" s="141"/>
      <c r="D667" s="88"/>
      <c r="E667" s="88"/>
      <c r="F667" s="88"/>
      <c r="G667" s="123"/>
      <c r="H667" s="89"/>
      <c r="I667" s="89"/>
      <c r="J667" s="89"/>
      <c r="K667" s="89"/>
      <c r="L667" s="93"/>
      <c r="M667" s="127"/>
    </row>
    <row r="668" spans="1:13" s="85" customFormat="1" x14ac:dyDescent="0.2">
      <c r="A668" s="130"/>
      <c r="B668" s="105"/>
      <c r="C668" s="141"/>
      <c r="D668" s="88"/>
      <c r="E668" s="88"/>
      <c r="F668" s="88"/>
      <c r="G668" s="123"/>
      <c r="H668" s="89"/>
      <c r="I668" s="89"/>
      <c r="J668" s="89"/>
      <c r="K668" s="89"/>
      <c r="L668" s="93"/>
      <c r="M668" s="127"/>
    </row>
    <row r="669" spans="1:13" s="85" customFormat="1" x14ac:dyDescent="0.2">
      <c r="A669" s="130"/>
      <c r="B669" s="105"/>
      <c r="C669" s="141"/>
      <c r="D669" s="88"/>
      <c r="E669" s="88"/>
      <c r="F669" s="88"/>
      <c r="G669" s="123"/>
      <c r="H669" s="89"/>
      <c r="I669" s="89"/>
      <c r="J669" s="89"/>
      <c r="K669" s="89"/>
      <c r="L669" s="93"/>
      <c r="M669" s="127"/>
    </row>
    <row r="670" spans="1:13" s="85" customFormat="1" x14ac:dyDescent="0.2">
      <c r="A670" s="130"/>
      <c r="B670" s="105"/>
      <c r="C670" s="141"/>
      <c r="D670" s="88"/>
      <c r="E670" s="88"/>
      <c r="F670" s="88"/>
      <c r="G670" s="123"/>
      <c r="H670" s="89"/>
      <c r="I670" s="89"/>
      <c r="J670" s="89"/>
      <c r="K670" s="89"/>
      <c r="L670" s="93"/>
      <c r="M670" s="127"/>
    </row>
    <row r="671" spans="1:13" s="85" customFormat="1" x14ac:dyDescent="0.2">
      <c r="A671" s="130"/>
      <c r="B671" s="105"/>
      <c r="C671" s="141"/>
      <c r="D671" s="88"/>
      <c r="E671" s="88"/>
      <c r="F671" s="88"/>
      <c r="G671" s="123"/>
      <c r="H671" s="89"/>
      <c r="I671" s="89"/>
      <c r="J671" s="89"/>
      <c r="K671" s="89"/>
      <c r="L671" s="93"/>
      <c r="M671" s="127"/>
    </row>
    <row r="672" spans="1:13" s="85" customFormat="1" x14ac:dyDescent="0.2">
      <c r="A672" s="130"/>
      <c r="B672" s="105"/>
      <c r="C672" s="141"/>
      <c r="D672" s="88"/>
      <c r="E672" s="88"/>
      <c r="F672" s="88"/>
      <c r="G672" s="123"/>
      <c r="H672" s="89"/>
      <c r="I672" s="89"/>
      <c r="J672" s="89"/>
      <c r="K672" s="89"/>
      <c r="L672" s="93"/>
      <c r="M672" s="127"/>
    </row>
    <row r="673" spans="1:13" s="85" customFormat="1" x14ac:dyDescent="0.2">
      <c r="A673" s="130"/>
      <c r="B673" s="105"/>
      <c r="C673" s="141"/>
      <c r="D673" s="88"/>
      <c r="E673" s="88"/>
      <c r="F673" s="88"/>
      <c r="G673" s="123"/>
      <c r="H673" s="89"/>
      <c r="I673" s="89"/>
      <c r="J673" s="89"/>
      <c r="K673" s="89"/>
      <c r="L673" s="93"/>
      <c r="M673" s="127"/>
    </row>
    <row r="674" spans="1:13" s="85" customFormat="1" x14ac:dyDescent="0.2">
      <c r="A674" s="130"/>
      <c r="B674" s="105"/>
      <c r="C674" s="141"/>
      <c r="D674" s="88"/>
      <c r="E674" s="88"/>
      <c r="F674" s="88"/>
      <c r="G674" s="123"/>
      <c r="H674" s="89"/>
      <c r="I674" s="89"/>
      <c r="J674" s="89"/>
      <c r="K674" s="89"/>
      <c r="L674" s="93"/>
      <c r="M674" s="127"/>
    </row>
    <row r="675" spans="1:13" s="85" customFormat="1" x14ac:dyDescent="0.2">
      <c r="A675" s="130"/>
      <c r="B675" s="105"/>
      <c r="C675" s="141"/>
      <c r="D675" s="88"/>
      <c r="E675" s="88"/>
      <c r="F675" s="88"/>
      <c r="G675" s="123"/>
      <c r="H675" s="89"/>
      <c r="I675" s="89"/>
      <c r="J675" s="89"/>
      <c r="K675" s="89"/>
      <c r="L675" s="93"/>
      <c r="M675" s="127"/>
    </row>
    <row r="676" spans="1:13" s="85" customFormat="1" x14ac:dyDescent="0.2">
      <c r="A676" s="130"/>
      <c r="B676" s="105"/>
      <c r="C676" s="141"/>
      <c r="D676" s="88"/>
      <c r="E676" s="88"/>
      <c r="F676" s="88"/>
      <c r="G676" s="123"/>
      <c r="H676" s="89"/>
      <c r="I676" s="89"/>
      <c r="J676" s="89"/>
      <c r="K676" s="89"/>
      <c r="L676" s="93"/>
      <c r="M676" s="127"/>
    </row>
    <row r="677" spans="1:13" s="85" customFormat="1" x14ac:dyDescent="0.2">
      <c r="A677" s="130"/>
      <c r="B677" s="105"/>
      <c r="C677" s="141"/>
      <c r="D677" s="88"/>
      <c r="E677" s="88"/>
      <c r="F677" s="88"/>
      <c r="G677" s="123"/>
      <c r="H677" s="89"/>
      <c r="I677" s="89"/>
      <c r="J677" s="89"/>
      <c r="K677" s="89"/>
      <c r="L677" s="93"/>
      <c r="M677" s="127"/>
    </row>
    <row r="678" spans="1:13" s="85" customFormat="1" x14ac:dyDescent="0.2">
      <c r="A678" s="130"/>
      <c r="B678" s="105"/>
      <c r="C678" s="141"/>
      <c r="D678" s="88"/>
      <c r="E678" s="88"/>
      <c r="F678" s="88"/>
      <c r="G678" s="123"/>
      <c r="H678" s="89"/>
      <c r="I678" s="89"/>
      <c r="J678" s="89"/>
      <c r="K678" s="89"/>
      <c r="L678" s="93"/>
      <c r="M678" s="127"/>
    </row>
    <row r="679" spans="1:13" s="85" customFormat="1" x14ac:dyDescent="0.2">
      <c r="A679" s="130"/>
      <c r="B679" s="105"/>
      <c r="C679" s="141"/>
      <c r="D679" s="88"/>
      <c r="E679" s="88"/>
      <c r="F679" s="88"/>
      <c r="G679" s="123"/>
      <c r="H679" s="89"/>
      <c r="I679" s="89"/>
      <c r="J679" s="89"/>
      <c r="K679" s="89"/>
      <c r="L679" s="93"/>
      <c r="M679" s="127"/>
    </row>
    <row r="680" spans="1:13" s="85" customFormat="1" x14ac:dyDescent="0.2">
      <c r="A680" s="130"/>
      <c r="B680" s="105"/>
      <c r="C680" s="141"/>
      <c r="D680" s="88"/>
      <c r="E680" s="88"/>
      <c r="F680" s="88"/>
      <c r="G680" s="123"/>
      <c r="H680" s="89"/>
      <c r="I680" s="89"/>
      <c r="J680" s="89"/>
      <c r="K680" s="89"/>
      <c r="L680" s="93"/>
      <c r="M680" s="127"/>
    </row>
    <row r="681" spans="1:13" s="85" customFormat="1" x14ac:dyDescent="0.2">
      <c r="A681" s="130"/>
      <c r="B681" s="105"/>
      <c r="C681" s="141"/>
      <c r="D681" s="88"/>
      <c r="E681" s="88"/>
      <c r="F681" s="88"/>
      <c r="G681" s="123"/>
      <c r="H681" s="89"/>
      <c r="I681" s="89"/>
      <c r="J681" s="89"/>
      <c r="K681" s="89"/>
      <c r="L681" s="93"/>
      <c r="M681" s="127"/>
    </row>
    <row r="682" spans="1:13" s="85" customFormat="1" x14ac:dyDescent="0.2">
      <c r="A682" s="130"/>
      <c r="B682" s="105"/>
      <c r="C682" s="141"/>
      <c r="D682" s="88"/>
      <c r="E682" s="88"/>
      <c r="F682" s="88"/>
      <c r="G682" s="123"/>
      <c r="H682" s="89"/>
      <c r="I682" s="89"/>
      <c r="J682" s="89"/>
      <c r="K682" s="89"/>
      <c r="L682" s="93"/>
      <c r="M682" s="127"/>
    </row>
    <row r="683" spans="1:13" s="85" customFormat="1" x14ac:dyDescent="0.2">
      <c r="A683" s="130"/>
      <c r="B683" s="105"/>
      <c r="C683" s="141"/>
      <c r="D683" s="88"/>
      <c r="E683" s="88"/>
      <c r="F683" s="88"/>
      <c r="G683" s="123"/>
      <c r="H683" s="89"/>
      <c r="I683" s="89"/>
      <c r="J683" s="89"/>
      <c r="K683" s="89"/>
      <c r="L683" s="93"/>
      <c r="M683" s="127"/>
    </row>
    <row r="684" spans="1:13" s="85" customFormat="1" x14ac:dyDescent="0.2">
      <c r="A684" s="130"/>
      <c r="B684" s="105"/>
      <c r="C684" s="141"/>
      <c r="D684" s="88"/>
      <c r="E684" s="88"/>
      <c r="F684" s="88"/>
      <c r="G684" s="123"/>
      <c r="H684" s="89"/>
      <c r="I684" s="89"/>
      <c r="J684" s="89"/>
      <c r="K684" s="89"/>
      <c r="L684" s="93"/>
      <c r="M684" s="127"/>
    </row>
    <row r="685" spans="1:13" s="85" customFormat="1" x14ac:dyDescent="0.2">
      <c r="A685" s="130"/>
      <c r="B685" s="105"/>
      <c r="C685" s="141"/>
      <c r="D685" s="88"/>
      <c r="E685" s="88"/>
      <c r="F685" s="88"/>
      <c r="G685" s="123"/>
      <c r="H685" s="89"/>
      <c r="I685" s="89"/>
      <c r="J685" s="89"/>
      <c r="K685" s="89"/>
      <c r="L685" s="93"/>
      <c r="M685" s="127"/>
    </row>
    <row r="686" spans="1:13" s="85" customFormat="1" x14ac:dyDescent="0.2">
      <c r="A686" s="130"/>
      <c r="B686" s="105"/>
      <c r="C686" s="141"/>
      <c r="D686" s="88"/>
      <c r="E686" s="88"/>
      <c r="F686" s="88"/>
      <c r="G686" s="123"/>
      <c r="H686" s="89"/>
      <c r="I686" s="89"/>
      <c r="J686" s="89"/>
      <c r="K686" s="89"/>
      <c r="L686" s="93"/>
      <c r="M686" s="127"/>
    </row>
    <row r="687" spans="1:13" s="85" customFormat="1" x14ac:dyDescent="0.2">
      <c r="A687" s="130"/>
      <c r="B687" s="105"/>
      <c r="C687" s="141"/>
      <c r="D687" s="88"/>
      <c r="E687" s="88"/>
      <c r="F687" s="88"/>
      <c r="G687" s="123"/>
      <c r="H687" s="89"/>
      <c r="I687" s="89"/>
      <c r="J687" s="89"/>
      <c r="K687" s="89"/>
      <c r="L687" s="93"/>
      <c r="M687" s="127"/>
    </row>
    <row r="688" spans="1:13" s="85" customFormat="1" x14ac:dyDescent="0.2">
      <c r="A688" s="130"/>
      <c r="B688" s="105"/>
      <c r="C688" s="141"/>
      <c r="D688" s="88"/>
      <c r="E688" s="88"/>
      <c r="F688" s="88"/>
      <c r="G688" s="123"/>
      <c r="H688" s="89"/>
      <c r="I688" s="89"/>
      <c r="J688" s="89"/>
      <c r="K688" s="89"/>
      <c r="L688" s="93"/>
      <c r="M688" s="127"/>
    </row>
    <row r="689" spans="1:13" s="85" customFormat="1" x14ac:dyDescent="0.2">
      <c r="A689" s="130"/>
      <c r="B689" s="105"/>
      <c r="C689" s="141"/>
      <c r="D689" s="88"/>
      <c r="E689" s="88"/>
      <c r="F689" s="88"/>
      <c r="G689" s="123"/>
      <c r="H689" s="89"/>
      <c r="I689" s="89"/>
      <c r="J689" s="89"/>
      <c r="K689" s="89"/>
      <c r="L689" s="93"/>
      <c r="M689" s="127"/>
    </row>
    <row r="690" spans="1:13" s="85" customFormat="1" x14ac:dyDescent="0.2">
      <c r="A690" s="130"/>
      <c r="B690" s="105"/>
      <c r="C690" s="141"/>
      <c r="D690" s="88"/>
      <c r="E690" s="88"/>
      <c r="F690" s="88"/>
      <c r="G690" s="123"/>
      <c r="H690" s="89"/>
      <c r="I690" s="89"/>
      <c r="J690" s="89"/>
      <c r="K690" s="89"/>
      <c r="L690" s="93"/>
      <c r="M690" s="127"/>
    </row>
    <row r="691" spans="1:13" s="85" customFormat="1" x14ac:dyDescent="0.2">
      <c r="A691" s="130"/>
      <c r="B691" s="105"/>
      <c r="C691" s="141"/>
      <c r="D691" s="88"/>
      <c r="E691" s="88"/>
      <c r="F691" s="88"/>
      <c r="G691" s="123"/>
      <c r="H691" s="89"/>
      <c r="I691" s="89"/>
      <c r="J691" s="89"/>
      <c r="K691" s="89"/>
      <c r="L691" s="93"/>
      <c r="M691" s="127"/>
    </row>
    <row r="692" spans="1:13" s="85" customFormat="1" x14ac:dyDescent="0.2">
      <c r="A692" s="130"/>
      <c r="B692" s="105"/>
      <c r="C692" s="141"/>
      <c r="D692" s="88"/>
      <c r="E692" s="88"/>
      <c r="F692" s="88"/>
      <c r="G692" s="123"/>
      <c r="H692" s="89"/>
      <c r="I692" s="89"/>
      <c r="J692" s="89"/>
      <c r="K692" s="89"/>
      <c r="M692" s="127"/>
    </row>
    <row r="693" spans="1:13" s="85" customFormat="1" x14ac:dyDescent="0.2">
      <c r="A693" s="130"/>
      <c r="B693" s="105"/>
      <c r="C693" s="141"/>
      <c r="D693" s="88"/>
      <c r="E693" s="88"/>
      <c r="F693" s="88"/>
      <c r="G693" s="123"/>
      <c r="H693" s="89"/>
      <c r="I693" s="89"/>
      <c r="J693" s="89"/>
      <c r="K693" s="89"/>
      <c r="L693" s="93"/>
      <c r="M693" s="127"/>
    </row>
    <row r="694" spans="1:13" s="85" customFormat="1" x14ac:dyDescent="0.2">
      <c r="A694" s="130"/>
      <c r="B694" s="105"/>
      <c r="C694" s="141"/>
      <c r="D694" s="88"/>
      <c r="E694" s="88"/>
      <c r="F694" s="88"/>
      <c r="G694" s="123"/>
      <c r="H694" s="89"/>
      <c r="I694" s="89"/>
      <c r="J694" s="89"/>
      <c r="K694" s="89"/>
      <c r="L694" s="93"/>
      <c r="M694" s="127"/>
    </row>
    <row r="695" spans="1:13" s="85" customFormat="1" x14ac:dyDescent="0.2">
      <c r="A695" s="130"/>
      <c r="B695" s="105"/>
      <c r="C695" s="141"/>
      <c r="D695" s="88"/>
      <c r="E695" s="88"/>
      <c r="F695" s="88"/>
      <c r="G695" s="123"/>
      <c r="H695" s="89"/>
      <c r="I695" s="89"/>
      <c r="J695" s="89"/>
      <c r="K695" s="89"/>
      <c r="L695" s="93"/>
      <c r="M695" s="127"/>
    </row>
    <row r="696" spans="1:13" s="85" customFormat="1" x14ac:dyDescent="0.2">
      <c r="A696" s="130"/>
      <c r="B696" s="105"/>
      <c r="C696" s="141"/>
      <c r="D696" s="88"/>
      <c r="E696" s="88"/>
      <c r="F696" s="88"/>
      <c r="G696" s="123"/>
      <c r="H696" s="89"/>
      <c r="I696" s="89"/>
      <c r="J696" s="89"/>
      <c r="K696" s="89"/>
      <c r="L696" s="93"/>
      <c r="M696" s="127"/>
    </row>
    <row r="697" spans="1:13" s="85" customFormat="1" x14ac:dyDescent="0.2">
      <c r="A697" s="130"/>
      <c r="B697" s="105"/>
      <c r="C697" s="141"/>
      <c r="D697" s="88"/>
      <c r="E697" s="88"/>
      <c r="F697" s="88"/>
      <c r="G697" s="123"/>
      <c r="H697" s="89"/>
      <c r="I697" s="89"/>
      <c r="J697" s="89"/>
      <c r="K697" s="89"/>
      <c r="L697" s="93"/>
      <c r="M697" s="127"/>
    </row>
    <row r="698" spans="1:13" s="85" customFormat="1" x14ac:dyDescent="0.2">
      <c r="A698" s="130"/>
      <c r="B698" s="105"/>
      <c r="C698" s="141"/>
      <c r="D698" s="88"/>
      <c r="E698" s="88"/>
      <c r="F698" s="88"/>
      <c r="G698" s="123"/>
      <c r="H698" s="89"/>
      <c r="I698" s="89"/>
      <c r="J698" s="89"/>
      <c r="K698" s="89"/>
      <c r="L698" s="93"/>
      <c r="M698" s="127"/>
    </row>
    <row r="699" spans="1:13" s="85" customFormat="1" x14ac:dyDescent="0.2">
      <c r="A699" s="130"/>
      <c r="B699" s="105"/>
      <c r="C699" s="141"/>
      <c r="D699" s="88"/>
      <c r="E699" s="88"/>
      <c r="F699" s="88"/>
      <c r="G699" s="123"/>
      <c r="H699" s="89"/>
      <c r="I699" s="89"/>
      <c r="J699" s="89"/>
      <c r="K699" s="89"/>
      <c r="L699" s="93"/>
      <c r="M699" s="127"/>
    </row>
    <row r="700" spans="1:13" s="85" customFormat="1" x14ac:dyDescent="0.2">
      <c r="A700" s="130"/>
      <c r="B700" s="105"/>
      <c r="C700" s="141"/>
      <c r="D700" s="88"/>
      <c r="E700" s="88"/>
      <c r="F700" s="88"/>
      <c r="G700" s="123"/>
      <c r="H700" s="89"/>
      <c r="I700" s="89"/>
      <c r="J700" s="89"/>
      <c r="K700" s="89"/>
      <c r="L700" s="93"/>
      <c r="M700" s="127"/>
    </row>
    <row r="701" spans="1:13" s="85" customFormat="1" x14ac:dyDescent="0.2">
      <c r="A701" s="130"/>
      <c r="B701" s="105"/>
      <c r="C701" s="141"/>
      <c r="D701" s="88"/>
      <c r="E701" s="88"/>
      <c r="F701" s="88"/>
      <c r="G701" s="123"/>
      <c r="H701" s="89"/>
      <c r="I701" s="89"/>
      <c r="J701" s="89"/>
      <c r="K701" s="89"/>
      <c r="L701" s="93"/>
      <c r="M701" s="127"/>
    </row>
    <row r="702" spans="1:13" s="85" customFormat="1" x14ac:dyDescent="0.2">
      <c r="A702" s="130"/>
      <c r="B702" s="105"/>
      <c r="C702" s="141"/>
      <c r="D702" s="88"/>
      <c r="E702" s="88"/>
      <c r="F702" s="88"/>
      <c r="G702" s="123"/>
      <c r="H702" s="89"/>
      <c r="I702" s="89"/>
      <c r="J702" s="89"/>
      <c r="K702" s="89"/>
      <c r="L702" s="93"/>
      <c r="M702" s="127"/>
    </row>
    <row r="703" spans="1:13" s="85" customFormat="1" x14ac:dyDescent="0.2">
      <c r="A703" s="130"/>
      <c r="B703" s="105"/>
      <c r="C703" s="141"/>
      <c r="D703" s="88"/>
      <c r="E703" s="88"/>
      <c r="F703" s="88"/>
      <c r="G703" s="123"/>
      <c r="H703" s="89"/>
      <c r="I703" s="89"/>
      <c r="J703" s="89"/>
      <c r="K703" s="89"/>
      <c r="L703" s="93"/>
      <c r="M703" s="127"/>
    </row>
    <row r="704" spans="1:13" s="85" customFormat="1" x14ac:dyDescent="0.2">
      <c r="A704" s="130"/>
      <c r="B704" s="105"/>
      <c r="C704" s="141"/>
      <c r="D704" s="88"/>
      <c r="E704" s="88"/>
      <c r="F704" s="88"/>
      <c r="G704" s="123"/>
      <c r="H704" s="89"/>
      <c r="I704" s="89"/>
      <c r="J704" s="89"/>
      <c r="K704" s="89"/>
      <c r="L704" s="93"/>
      <c r="M704" s="127"/>
    </row>
    <row r="705" spans="1:13" s="85" customFormat="1" x14ac:dyDescent="0.2">
      <c r="A705" s="130"/>
      <c r="B705" s="105"/>
      <c r="C705" s="141"/>
      <c r="D705" s="88"/>
      <c r="E705" s="88"/>
      <c r="F705" s="88"/>
      <c r="G705" s="123"/>
      <c r="H705" s="89"/>
      <c r="I705" s="89"/>
      <c r="J705" s="89"/>
      <c r="K705" s="89"/>
      <c r="L705" s="93"/>
      <c r="M705" s="127"/>
    </row>
    <row r="706" spans="1:13" s="85" customFormat="1" x14ac:dyDescent="0.2">
      <c r="A706" s="130"/>
      <c r="B706" s="105"/>
      <c r="C706" s="141"/>
      <c r="D706" s="88"/>
      <c r="E706" s="88"/>
      <c r="F706" s="88"/>
      <c r="G706" s="123"/>
      <c r="H706" s="89"/>
      <c r="I706" s="89"/>
      <c r="J706" s="89"/>
      <c r="K706" s="89"/>
      <c r="L706" s="93"/>
      <c r="M706" s="127"/>
    </row>
    <row r="707" spans="1:13" s="85" customFormat="1" x14ac:dyDescent="0.2">
      <c r="A707" s="130"/>
      <c r="B707" s="105"/>
      <c r="C707" s="141"/>
      <c r="D707" s="88"/>
      <c r="E707" s="88"/>
      <c r="F707" s="88"/>
      <c r="G707" s="123"/>
      <c r="H707" s="89"/>
      <c r="I707" s="89"/>
      <c r="J707" s="89"/>
      <c r="K707" s="89"/>
      <c r="L707" s="93"/>
      <c r="M707" s="127"/>
    </row>
    <row r="708" spans="1:13" s="85" customFormat="1" x14ac:dyDescent="0.2">
      <c r="A708" s="130"/>
      <c r="B708" s="105"/>
      <c r="C708" s="141"/>
      <c r="D708" s="88"/>
      <c r="E708" s="88"/>
      <c r="F708" s="88"/>
      <c r="G708" s="123"/>
      <c r="H708" s="89"/>
      <c r="I708" s="89"/>
      <c r="J708" s="89"/>
      <c r="K708" s="89"/>
      <c r="L708" s="93"/>
      <c r="M708" s="127"/>
    </row>
    <row r="709" spans="1:13" s="85" customFormat="1" x14ac:dyDescent="0.2">
      <c r="A709" s="130"/>
      <c r="B709" s="105"/>
      <c r="C709" s="141"/>
      <c r="D709" s="88"/>
      <c r="E709" s="88"/>
      <c r="F709" s="88"/>
      <c r="G709" s="123"/>
      <c r="H709" s="89"/>
      <c r="I709" s="89"/>
      <c r="J709" s="89"/>
      <c r="K709" s="89"/>
      <c r="L709" s="93"/>
      <c r="M709" s="127"/>
    </row>
    <row r="710" spans="1:13" s="85" customFormat="1" x14ac:dyDescent="0.2">
      <c r="A710" s="130"/>
      <c r="B710" s="105"/>
      <c r="C710" s="141"/>
      <c r="D710" s="88"/>
      <c r="E710" s="88"/>
      <c r="F710" s="88"/>
      <c r="G710" s="123"/>
      <c r="H710" s="89"/>
      <c r="I710" s="89"/>
      <c r="J710" s="89"/>
      <c r="K710" s="89"/>
      <c r="L710" s="93"/>
      <c r="M710" s="127"/>
    </row>
    <row r="711" spans="1:13" s="85" customFormat="1" x14ac:dyDescent="0.2">
      <c r="A711" s="130"/>
      <c r="B711" s="105"/>
      <c r="C711" s="141"/>
      <c r="D711" s="88"/>
      <c r="E711" s="88"/>
      <c r="F711" s="88"/>
      <c r="G711" s="123"/>
      <c r="H711" s="89"/>
      <c r="I711" s="89"/>
      <c r="J711" s="89"/>
      <c r="K711" s="89"/>
      <c r="L711" s="93"/>
      <c r="M711" s="127"/>
    </row>
    <row r="712" spans="1:13" s="85" customFormat="1" x14ac:dyDescent="0.2">
      <c r="A712" s="130"/>
      <c r="B712" s="105"/>
      <c r="C712" s="141"/>
      <c r="D712" s="88"/>
      <c r="E712" s="88"/>
      <c r="F712" s="88"/>
      <c r="G712" s="123"/>
      <c r="H712" s="89"/>
      <c r="I712" s="89"/>
      <c r="J712" s="89"/>
      <c r="K712" s="89"/>
      <c r="L712" s="93"/>
      <c r="M712" s="127"/>
    </row>
    <row r="713" spans="1:13" s="85" customFormat="1" x14ac:dyDescent="0.2">
      <c r="A713" s="130"/>
      <c r="B713" s="105"/>
      <c r="C713" s="141"/>
      <c r="D713" s="88"/>
      <c r="E713" s="88"/>
      <c r="F713" s="88"/>
      <c r="G713" s="123"/>
      <c r="H713" s="89"/>
      <c r="I713" s="89"/>
      <c r="J713" s="89"/>
      <c r="K713" s="89"/>
      <c r="L713" s="93"/>
      <c r="M713" s="127"/>
    </row>
    <row r="714" spans="1:13" s="85" customFormat="1" x14ac:dyDescent="0.2">
      <c r="A714" s="130"/>
      <c r="B714" s="105"/>
      <c r="C714" s="141"/>
      <c r="D714" s="88"/>
      <c r="E714" s="88"/>
      <c r="F714" s="88"/>
      <c r="G714" s="123"/>
      <c r="H714" s="89"/>
      <c r="I714" s="89"/>
      <c r="J714" s="89"/>
      <c r="K714" s="89"/>
      <c r="L714" s="93"/>
      <c r="M714" s="127"/>
    </row>
    <row r="715" spans="1:13" s="85" customFormat="1" x14ac:dyDescent="0.2">
      <c r="A715" s="130"/>
      <c r="B715" s="105"/>
      <c r="C715" s="141"/>
      <c r="D715" s="88"/>
      <c r="E715" s="88"/>
      <c r="F715" s="88"/>
      <c r="G715" s="123"/>
      <c r="H715" s="89"/>
      <c r="I715" s="89"/>
      <c r="J715" s="89"/>
      <c r="K715" s="89"/>
      <c r="L715" s="93"/>
      <c r="M715" s="127"/>
    </row>
    <row r="716" spans="1:13" s="85" customFormat="1" x14ac:dyDescent="0.2">
      <c r="A716" s="130"/>
      <c r="B716" s="105"/>
      <c r="C716" s="141"/>
      <c r="D716" s="88"/>
      <c r="E716" s="88"/>
      <c r="F716" s="88"/>
      <c r="G716" s="123"/>
      <c r="H716" s="89"/>
      <c r="I716" s="89"/>
      <c r="J716" s="89"/>
      <c r="K716" s="89"/>
      <c r="L716" s="93"/>
      <c r="M716" s="127"/>
    </row>
    <row r="717" spans="1:13" s="85" customFormat="1" x14ac:dyDescent="0.2">
      <c r="A717" s="130"/>
      <c r="B717" s="105"/>
      <c r="C717" s="141"/>
      <c r="D717" s="88"/>
      <c r="E717" s="88"/>
      <c r="F717" s="88"/>
      <c r="G717" s="123"/>
      <c r="H717" s="89"/>
      <c r="I717" s="89"/>
      <c r="J717" s="89"/>
      <c r="K717" s="89"/>
      <c r="L717" s="93"/>
      <c r="M717" s="127"/>
    </row>
    <row r="718" spans="1:13" s="85" customFormat="1" x14ac:dyDescent="0.2">
      <c r="A718" s="130"/>
      <c r="B718" s="105"/>
      <c r="C718" s="141"/>
      <c r="D718" s="88"/>
      <c r="E718" s="88"/>
      <c r="F718" s="88"/>
      <c r="G718" s="123"/>
      <c r="H718" s="89"/>
      <c r="I718" s="89"/>
      <c r="J718" s="89"/>
      <c r="K718" s="89"/>
      <c r="L718" s="93"/>
      <c r="M718" s="127"/>
    </row>
    <row r="719" spans="1:13" s="85" customFormat="1" x14ac:dyDescent="0.2">
      <c r="A719" s="130"/>
      <c r="B719" s="105"/>
      <c r="C719" s="141"/>
      <c r="D719" s="88"/>
      <c r="E719" s="88"/>
      <c r="F719" s="88"/>
      <c r="G719" s="123"/>
      <c r="H719" s="89"/>
      <c r="I719" s="89"/>
      <c r="J719" s="89"/>
      <c r="K719" s="89"/>
      <c r="L719" s="93"/>
      <c r="M719" s="127"/>
    </row>
    <row r="720" spans="1:13" s="85" customFormat="1" x14ac:dyDescent="0.2">
      <c r="A720" s="130"/>
      <c r="B720" s="105"/>
      <c r="C720" s="141"/>
      <c r="D720" s="88"/>
      <c r="E720" s="88"/>
      <c r="F720" s="88"/>
      <c r="G720" s="123"/>
      <c r="H720" s="89"/>
      <c r="I720" s="89"/>
      <c r="J720" s="89"/>
      <c r="K720" s="89"/>
      <c r="L720" s="93"/>
      <c r="M720" s="127"/>
    </row>
    <row r="721" spans="1:13" s="85" customFormat="1" x14ac:dyDescent="0.2">
      <c r="A721" s="130"/>
      <c r="B721" s="105"/>
      <c r="C721" s="141"/>
      <c r="D721" s="88"/>
      <c r="E721" s="88"/>
      <c r="F721" s="88"/>
      <c r="G721" s="123"/>
      <c r="H721" s="89"/>
      <c r="I721" s="89"/>
      <c r="J721" s="89"/>
      <c r="K721" s="89"/>
      <c r="L721" s="93"/>
      <c r="M721" s="127"/>
    </row>
    <row r="722" spans="1:13" s="85" customFormat="1" x14ac:dyDescent="0.2">
      <c r="A722" s="130"/>
      <c r="B722" s="105"/>
      <c r="C722" s="141"/>
      <c r="D722" s="88"/>
      <c r="E722" s="88"/>
      <c r="F722" s="88"/>
      <c r="G722" s="123"/>
      <c r="H722" s="89"/>
      <c r="I722" s="89"/>
      <c r="J722" s="89"/>
      <c r="K722" s="89"/>
      <c r="L722" s="93"/>
      <c r="M722" s="127"/>
    </row>
    <row r="723" spans="1:13" s="85" customFormat="1" x14ac:dyDescent="0.2">
      <c r="A723" s="130"/>
      <c r="B723" s="105"/>
      <c r="C723" s="141"/>
      <c r="D723" s="88"/>
      <c r="E723" s="88"/>
      <c r="F723" s="88"/>
      <c r="G723" s="123"/>
      <c r="H723" s="89"/>
      <c r="I723" s="89"/>
      <c r="J723" s="89"/>
      <c r="K723" s="89"/>
      <c r="L723" s="93"/>
      <c r="M723" s="127"/>
    </row>
    <row r="724" spans="1:13" s="85" customFormat="1" x14ac:dyDescent="0.2">
      <c r="A724" s="130"/>
      <c r="B724" s="105"/>
      <c r="C724" s="141"/>
      <c r="D724" s="88"/>
      <c r="E724" s="88"/>
      <c r="F724" s="88"/>
      <c r="G724" s="123"/>
      <c r="H724" s="89"/>
      <c r="I724" s="89"/>
      <c r="J724" s="89"/>
      <c r="K724" s="89"/>
      <c r="L724" s="93"/>
      <c r="M724" s="127"/>
    </row>
    <row r="725" spans="1:13" s="85" customFormat="1" x14ac:dyDescent="0.2">
      <c r="A725" s="130"/>
      <c r="B725" s="105"/>
      <c r="C725" s="141"/>
      <c r="D725" s="88"/>
      <c r="E725" s="88"/>
      <c r="F725" s="88"/>
      <c r="G725" s="123"/>
      <c r="H725" s="89"/>
      <c r="I725" s="89"/>
      <c r="J725" s="89"/>
      <c r="K725" s="89"/>
      <c r="L725" s="93"/>
      <c r="M725" s="127"/>
    </row>
    <row r="726" spans="1:13" s="85" customFormat="1" x14ac:dyDescent="0.2">
      <c r="A726" s="130"/>
      <c r="B726" s="105"/>
      <c r="C726" s="141"/>
      <c r="D726" s="88"/>
      <c r="E726" s="88"/>
      <c r="F726" s="88"/>
      <c r="G726" s="123"/>
      <c r="H726" s="89"/>
      <c r="I726" s="89"/>
      <c r="J726" s="89"/>
      <c r="K726" s="89"/>
      <c r="L726" s="93"/>
      <c r="M726" s="127"/>
    </row>
    <row r="727" spans="1:13" s="85" customFormat="1" x14ac:dyDescent="0.2">
      <c r="A727" s="130"/>
      <c r="B727" s="105"/>
      <c r="C727" s="141"/>
      <c r="D727" s="88"/>
      <c r="E727" s="88"/>
      <c r="F727" s="88"/>
      <c r="G727" s="123"/>
      <c r="H727" s="89"/>
      <c r="I727" s="89"/>
      <c r="J727" s="89"/>
      <c r="K727" s="89"/>
      <c r="L727" s="93"/>
      <c r="M727" s="127"/>
    </row>
    <row r="728" spans="1:13" s="85" customFormat="1" x14ac:dyDescent="0.2">
      <c r="A728" s="130"/>
      <c r="B728" s="105"/>
      <c r="C728" s="141"/>
      <c r="D728" s="88"/>
      <c r="E728" s="88"/>
      <c r="F728" s="88"/>
      <c r="G728" s="123"/>
      <c r="H728" s="89"/>
      <c r="I728" s="89"/>
      <c r="J728" s="89"/>
      <c r="K728" s="89"/>
      <c r="L728" s="93"/>
      <c r="M728" s="127"/>
    </row>
    <row r="729" spans="1:13" s="85" customFormat="1" x14ac:dyDescent="0.2">
      <c r="A729" s="130"/>
      <c r="B729" s="105"/>
      <c r="C729" s="141"/>
      <c r="D729" s="88"/>
      <c r="E729" s="88"/>
      <c r="F729" s="88"/>
      <c r="G729" s="123"/>
      <c r="H729" s="89"/>
      <c r="I729" s="89"/>
      <c r="J729" s="89"/>
      <c r="K729" s="89"/>
      <c r="L729" s="93"/>
      <c r="M729" s="127"/>
    </row>
    <row r="730" spans="1:13" s="85" customFormat="1" x14ac:dyDescent="0.2">
      <c r="A730" s="130"/>
      <c r="B730" s="105"/>
      <c r="C730" s="141"/>
      <c r="D730" s="88"/>
      <c r="E730" s="88"/>
      <c r="F730" s="88"/>
      <c r="G730" s="123"/>
      <c r="H730" s="89"/>
      <c r="I730" s="89"/>
      <c r="J730" s="89"/>
      <c r="K730" s="89"/>
      <c r="L730" s="93"/>
      <c r="M730" s="127"/>
    </row>
    <row r="731" spans="1:13" s="85" customFormat="1" x14ac:dyDescent="0.2">
      <c r="A731" s="130"/>
      <c r="B731" s="105"/>
      <c r="C731" s="141"/>
      <c r="D731" s="88"/>
      <c r="E731" s="88"/>
      <c r="F731" s="88"/>
      <c r="G731" s="123"/>
      <c r="H731" s="89"/>
      <c r="I731" s="89"/>
      <c r="J731" s="89"/>
      <c r="K731" s="89"/>
      <c r="L731" s="93"/>
      <c r="M731" s="127"/>
    </row>
    <row r="732" spans="1:13" s="85" customFormat="1" x14ac:dyDescent="0.2">
      <c r="A732" s="130"/>
      <c r="B732" s="105"/>
      <c r="C732" s="141"/>
      <c r="D732" s="88"/>
      <c r="E732" s="88"/>
      <c r="F732" s="88"/>
      <c r="G732" s="123"/>
      <c r="H732" s="89"/>
      <c r="I732" s="89"/>
      <c r="J732" s="89"/>
      <c r="K732" s="89"/>
      <c r="L732" s="93"/>
      <c r="M732" s="127"/>
    </row>
    <row r="733" spans="1:13" s="85" customFormat="1" x14ac:dyDescent="0.2">
      <c r="A733" s="130"/>
      <c r="B733" s="105"/>
      <c r="C733" s="141"/>
      <c r="D733" s="88"/>
      <c r="E733" s="88"/>
      <c r="F733" s="88"/>
      <c r="G733" s="123"/>
      <c r="H733" s="89"/>
      <c r="I733" s="89"/>
      <c r="J733" s="89"/>
      <c r="K733" s="89"/>
      <c r="L733" s="93"/>
      <c r="M733" s="127"/>
    </row>
    <row r="734" spans="1:13" s="85" customFormat="1" x14ac:dyDescent="0.2">
      <c r="A734" s="130"/>
      <c r="B734" s="105"/>
      <c r="C734" s="141"/>
      <c r="D734" s="88"/>
      <c r="E734" s="88"/>
      <c r="F734" s="88"/>
      <c r="G734" s="123"/>
      <c r="H734" s="89"/>
      <c r="I734" s="89"/>
      <c r="J734" s="89"/>
      <c r="K734" s="89"/>
      <c r="L734" s="93"/>
      <c r="M734" s="127"/>
    </row>
    <row r="735" spans="1:13" s="85" customFormat="1" x14ac:dyDescent="0.2">
      <c r="A735" s="130"/>
      <c r="B735" s="105"/>
      <c r="C735" s="141"/>
      <c r="D735" s="88"/>
      <c r="E735" s="88"/>
      <c r="F735" s="88"/>
      <c r="G735" s="123"/>
      <c r="H735" s="89"/>
      <c r="I735" s="89"/>
      <c r="J735" s="89"/>
      <c r="K735" s="89"/>
      <c r="L735" s="93"/>
      <c r="M735" s="127"/>
    </row>
    <row r="736" spans="1:13" s="85" customFormat="1" x14ac:dyDescent="0.2">
      <c r="A736" s="130"/>
      <c r="B736" s="105"/>
      <c r="C736" s="141"/>
      <c r="D736" s="88"/>
      <c r="E736" s="88"/>
      <c r="F736" s="88"/>
      <c r="G736" s="123"/>
      <c r="H736" s="89"/>
      <c r="I736" s="89"/>
      <c r="J736" s="89"/>
      <c r="K736" s="89"/>
      <c r="L736" s="93"/>
      <c r="M736" s="127"/>
    </row>
    <row r="737" spans="1:13" s="85" customFormat="1" x14ac:dyDescent="0.2">
      <c r="A737" s="130"/>
      <c r="B737" s="105"/>
      <c r="C737" s="141"/>
      <c r="D737" s="88"/>
      <c r="E737" s="88"/>
      <c r="F737" s="88"/>
      <c r="G737" s="123"/>
      <c r="H737" s="89"/>
      <c r="I737" s="89"/>
      <c r="J737" s="89"/>
      <c r="K737" s="89"/>
      <c r="L737" s="93"/>
      <c r="M737" s="127"/>
    </row>
    <row r="738" spans="1:13" s="85" customFormat="1" x14ac:dyDescent="0.2">
      <c r="A738" s="130"/>
      <c r="B738" s="105"/>
      <c r="C738" s="141"/>
      <c r="D738" s="88"/>
      <c r="E738" s="88"/>
      <c r="F738" s="88"/>
      <c r="G738" s="123"/>
      <c r="H738" s="89"/>
      <c r="I738" s="89"/>
      <c r="J738" s="89"/>
      <c r="K738" s="89"/>
      <c r="M738" s="127"/>
    </row>
    <row r="739" spans="1:13" s="85" customFormat="1" x14ac:dyDescent="0.2">
      <c r="A739" s="130"/>
      <c r="B739" s="105"/>
      <c r="C739" s="141"/>
      <c r="D739" s="88"/>
      <c r="E739" s="88"/>
      <c r="F739" s="88"/>
      <c r="G739" s="123"/>
      <c r="H739" s="89"/>
      <c r="I739" s="89"/>
      <c r="J739" s="89"/>
      <c r="K739" s="89"/>
      <c r="L739" s="93"/>
      <c r="M739" s="127"/>
    </row>
    <row r="740" spans="1:13" s="85" customFormat="1" x14ac:dyDescent="0.2">
      <c r="A740" s="130"/>
      <c r="B740" s="105"/>
      <c r="C740" s="141"/>
      <c r="D740" s="88"/>
      <c r="E740" s="88"/>
      <c r="F740" s="88"/>
      <c r="G740" s="123"/>
      <c r="H740" s="89"/>
      <c r="I740" s="89"/>
      <c r="J740" s="89"/>
      <c r="K740" s="89"/>
      <c r="L740" s="93"/>
      <c r="M740" s="127"/>
    </row>
    <row r="741" spans="1:13" s="85" customFormat="1" x14ac:dyDescent="0.2">
      <c r="A741" s="130"/>
      <c r="B741" s="105"/>
      <c r="C741" s="141"/>
      <c r="D741" s="88"/>
      <c r="E741" s="88"/>
      <c r="F741" s="88"/>
      <c r="G741" s="123"/>
      <c r="H741" s="89"/>
      <c r="I741" s="89"/>
      <c r="J741" s="89"/>
      <c r="K741" s="89"/>
      <c r="L741" s="93"/>
      <c r="M741" s="127"/>
    </row>
    <row r="742" spans="1:13" s="85" customFormat="1" x14ac:dyDescent="0.2">
      <c r="A742" s="130"/>
      <c r="B742" s="105"/>
      <c r="C742" s="141"/>
      <c r="D742" s="88"/>
      <c r="E742" s="88"/>
      <c r="F742" s="88"/>
      <c r="G742" s="123"/>
      <c r="H742" s="89"/>
      <c r="I742" s="89"/>
      <c r="J742" s="89"/>
      <c r="K742" s="89"/>
      <c r="L742" s="93"/>
      <c r="M742" s="127"/>
    </row>
    <row r="743" spans="1:13" s="85" customFormat="1" x14ac:dyDescent="0.2">
      <c r="A743" s="130"/>
      <c r="B743" s="105"/>
      <c r="C743" s="141"/>
      <c r="D743" s="88"/>
      <c r="E743" s="88"/>
      <c r="F743" s="88"/>
      <c r="G743" s="123"/>
      <c r="H743" s="89"/>
      <c r="I743" s="89"/>
      <c r="J743" s="89"/>
      <c r="K743" s="89"/>
      <c r="L743" s="93"/>
      <c r="M743" s="127"/>
    </row>
    <row r="744" spans="1:13" s="85" customFormat="1" x14ac:dyDescent="0.2">
      <c r="A744" s="130"/>
      <c r="B744" s="105"/>
      <c r="C744" s="141"/>
      <c r="D744" s="88"/>
      <c r="E744" s="88"/>
      <c r="F744" s="88"/>
      <c r="G744" s="123"/>
      <c r="H744" s="89"/>
      <c r="I744" s="89"/>
      <c r="J744" s="89"/>
      <c r="K744" s="89"/>
      <c r="L744" s="93"/>
      <c r="M744" s="127"/>
    </row>
    <row r="745" spans="1:13" s="85" customFormat="1" x14ac:dyDescent="0.2">
      <c r="A745" s="130"/>
      <c r="B745" s="105"/>
      <c r="C745" s="141"/>
      <c r="D745" s="88"/>
      <c r="E745" s="88"/>
      <c r="F745" s="88"/>
      <c r="G745" s="123"/>
      <c r="H745" s="89"/>
      <c r="I745" s="89"/>
      <c r="J745" s="89"/>
      <c r="K745" s="89"/>
      <c r="L745" s="93"/>
      <c r="M745" s="127"/>
    </row>
    <row r="746" spans="1:13" s="85" customFormat="1" x14ac:dyDescent="0.2">
      <c r="A746" s="130"/>
      <c r="B746" s="105"/>
      <c r="C746" s="141"/>
      <c r="D746" s="88"/>
      <c r="E746" s="88"/>
      <c r="F746" s="88"/>
      <c r="G746" s="123"/>
      <c r="H746" s="89"/>
      <c r="I746" s="89"/>
      <c r="J746" s="89"/>
      <c r="K746" s="89"/>
      <c r="L746" s="93"/>
      <c r="M746" s="127"/>
    </row>
    <row r="747" spans="1:13" s="85" customFormat="1" x14ac:dyDescent="0.2">
      <c r="A747" s="130"/>
      <c r="B747" s="105"/>
      <c r="C747" s="141"/>
      <c r="D747" s="88"/>
      <c r="E747" s="88"/>
      <c r="F747" s="88"/>
      <c r="G747" s="123"/>
      <c r="H747" s="89"/>
      <c r="I747" s="89"/>
      <c r="J747" s="89"/>
      <c r="K747" s="89"/>
      <c r="L747" s="93"/>
      <c r="M747" s="127"/>
    </row>
    <row r="748" spans="1:13" s="85" customFormat="1" x14ac:dyDescent="0.2">
      <c r="A748" s="130"/>
      <c r="B748" s="105"/>
      <c r="C748" s="141"/>
      <c r="D748" s="88"/>
      <c r="E748" s="88"/>
      <c r="F748" s="88"/>
      <c r="G748" s="123"/>
      <c r="H748" s="89"/>
      <c r="I748" s="89"/>
      <c r="J748" s="89"/>
      <c r="K748" s="89"/>
      <c r="L748" s="93"/>
      <c r="M748" s="127"/>
    </row>
    <row r="749" spans="1:13" s="85" customFormat="1" x14ac:dyDescent="0.2">
      <c r="A749" s="130"/>
      <c r="B749" s="105"/>
      <c r="C749" s="141"/>
      <c r="D749" s="88"/>
      <c r="E749" s="88"/>
      <c r="F749" s="88"/>
      <c r="G749" s="123"/>
      <c r="H749" s="89"/>
      <c r="I749" s="89"/>
      <c r="J749" s="89"/>
      <c r="K749" s="89"/>
      <c r="L749" s="93"/>
      <c r="M749" s="127"/>
    </row>
    <row r="750" spans="1:13" s="85" customFormat="1" x14ac:dyDescent="0.2">
      <c r="A750" s="130"/>
      <c r="B750" s="105"/>
      <c r="C750" s="141"/>
      <c r="D750" s="88"/>
      <c r="E750" s="88"/>
      <c r="F750" s="88"/>
      <c r="G750" s="123"/>
      <c r="H750" s="89"/>
      <c r="I750" s="89"/>
      <c r="J750" s="89"/>
      <c r="K750" s="89"/>
      <c r="L750" s="93"/>
      <c r="M750" s="127"/>
    </row>
    <row r="751" spans="1:13" s="85" customFormat="1" x14ac:dyDescent="0.2">
      <c r="A751" s="130"/>
      <c r="B751" s="105"/>
      <c r="C751" s="141"/>
      <c r="D751" s="88"/>
      <c r="E751" s="88"/>
      <c r="F751" s="88"/>
      <c r="G751" s="123"/>
      <c r="H751" s="89"/>
      <c r="I751" s="89"/>
      <c r="J751" s="89"/>
      <c r="K751" s="89"/>
      <c r="L751" s="93"/>
      <c r="M751" s="127"/>
    </row>
    <row r="752" spans="1:13" s="85" customFormat="1" x14ac:dyDescent="0.2">
      <c r="A752" s="129"/>
      <c r="B752" s="102"/>
      <c r="C752" s="141"/>
      <c r="D752" s="88"/>
      <c r="E752" s="88"/>
      <c r="F752" s="88"/>
      <c r="G752" s="123"/>
      <c r="H752" s="89"/>
      <c r="I752" s="89"/>
      <c r="J752" s="89"/>
      <c r="K752" s="89"/>
      <c r="L752" s="93"/>
      <c r="M752" s="127"/>
    </row>
    <row r="753" spans="1:13" s="85" customFormat="1" x14ac:dyDescent="0.2">
      <c r="A753" s="130"/>
      <c r="B753" s="105"/>
      <c r="C753" s="141"/>
      <c r="D753" s="88"/>
      <c r="E753" s="88"/>
      <c r="F753" s="88"/>
      <c r="G753" s="123"/>
      <c r="H753" s="89"/>
      <c r="I753" s="89"/>
      <c r="J753" s="89"/>
      <c r="K753" s="89"/>
      <c r="L753" s="93"/>
      <c r="M753" s="127"/>
    </row>
    <row r="754" spans="1:13" s="85" customFormat="1" x14ac:dyDescent="0.2">
      <c r="A754" s="130"/>
      <c r="B754" s="105"/>
      <c r="C754" s="141"/>
      <c r="D754" s="88"/>
      <c r="E754" s="88"/>
      <c r="F754" s="88"/>
      <c r="G754" s="123"/>
      <c r="H754" s="89"/>
      <c r="I754" s="89"/>
      <c r="J754" s="89"/>
      <c r="K754" s="89"/>
      <c r="L754" s="93"/>
      <c r="M754" s="127"/>
    </row>
    <row r="755" spans="1:13" s="85" customFormat="1" x14ac:dyDescent="0.2">
      <c r="A755" s="130"/>
      <c r="B755" s="105"/>
      <c r="C755" s="141"/>
      <c r="D755" s="88"/>
      <c r="E755" s="88"/>
      <c r="F755" s="88"/>
      <c r="G755" s="123"/>
      <c r="H755" s="89"/>
      <c r="I755" s="89"/>
      <c r="J755" s="89"/>
      <c r="K755" s="89"/>
      <c r="L755" s="93"/>
      <c r="M755" s="127"/>
    </row>
    <row r="756" spans="1:13" s="85" customFormat="1" x14ac:dyDescent="0.2">
      <c r="A756" s="130"/>
      <c r="B756" s="105"/>
      <c r="C756" s="141"/>
      <c r="D756" s="88"/>
      <c r="E756" s="88"/>
      <c r="F756" s="88"/>
      <c r="G756" s="123"/>
      <c r="H756" s="89"/>
      <c r="I756" s="89"/>
      <c r="J756" s="89"/>
      <c r="K756" s="89"/>
      <c r="L756" s="93"/>
      <c r="M756" s="127"/>
    </row>
    <row r="757" spans="1:13" s="85" customFormat="1" x14ac:dyDescent="0.2">
      <c r="A757" s="130"/>
      <c r="B757" s="105"/>
      <c r="C757" s="141"/>
      <c r="D757" s="88"/>
      <c r="E757" s="88"/>
      <c r="F757" s="88"/>
      <c r="G757" s="123"/>
      <c r="H757" s="89"/>
      <c r="I757" s="89"/>
      <c r="J757" s="89"/>
      <c r="K757" s="89"/>
      <c r="L757" s="93"/>
      <c r="M757" s="127"/>
    </row>
    <row r="758" spans="1:13" s="85" customFormat="1" x14ac:dyDescent="0.2">
      <c r="A758" s="130"/>
      <c r="B758" s="105"/>
      <c r="C758" s="141"/>
      <c r="D758" s="88"/>
      <c r="E758" s="88"/>
      <c r="F758" s="88"/>
      <c r="G758" s="123"/>
      <c r="H758" s="89"/>
      <c r="I758" s="89"/>
      <c r="J758" s="89"/>
      <c r="K758" s="89"/>
      <c r="L758" s="93"/>
      <c r="M758" s="127"/>
    </row>
    <row r="759" spans="1:13" s="85" customFormat="1" x14ac:dyDescent="0.2">
      <c r="A759" s="130"/>
      <c r="B759" s="105"/>
      <c r="C759" s="141"/>
      <c r="D759" s="88"/>
      <c r="E759" s="88"/>
      <c r="F759" s="88"/>
      <c r="G759" s="123"/>
      <c r="H759" s="89"/>
      <c r="I759" s="89"/>
      <c r="J759" s="89"/>
      <c r="K759" s="89"/>
      <c r="L759" s="93"/>
      <c r="M759" s="127"/>
    </row>
    <row r="760" spans="1:13" s="85" customFormat="1" x14ac:dyDescent="0.2">
      <c r="A760" s="130"/>
      <c r="B760" s="105"/>
      <c r="C760" s="141"/>
      <c r="D760" s="88"/>
      <c r="E760" s="88"/>
      <c r="F760" s="88"/>
      <c r="G760" s="123"/>
      <c r="H760" s="89"/>
      <c r="I760" s="89"/>
      <c r="J760" s="89"/>
      <c r="K760" s="89"/>
      <c r="L760" s="93"/>
      <c r="M760" s="127"/>
    </row>
    <row r="761" spans="1:13" s="85" customFormat="1" x14ac:dyDescent="0.2">
      <c r="A761" s="130"/>
      <c r="B761" s="105"/>
      <c r="C761" s="141"/>
      <c r="D761" s="88"/>
      <c r="E761" s="88"/>
      <c r="F761" s="88"/>
      <c r="G761" s="123"/>
      <c r="H761" s="89"/>
      <c r="I761" s="89"/>
      <c r="J761" s="89"/>
      <c r="K761" s="89"/>
      <c r="L761" s="93"/>
      <c r="M761" s="127"/>
    </row>
    <row r="762" spans="1:13" s="85" customFormat="1" x14ac:dyDescent="0.2">
      <c r="A762" s="130"/>
      <c r="B762" s="105"/>
      <c r="C762" s="141"/>
      <c r="D762" s="88"/>
      <c r="E762" s="88"/>
      <c r="F762" s="88"/>
      <c r="G762" s="123"/>
      <c r="H762" s="89"/>
      <c r="I762" s="89"/>
      <c r="J762" s="89"/>
      <c r="K762" s="89"/>
      <c r="L762" s="93"/>
      <c r="M762" s="127"/>
    </row>
    <row r="763" spans="1:13" s="85" customFormat="1" x14ac:dyDescent="0.2">
      <c r="A763" s="130"/>
      <c r="B763" s="105"/>
      <c r="C763" s="141"/>
      <c r="D763" s="88"/>
      <c r="E763" s="88"/>
      <c r="F763" s="88"/>
      <c r="G763" s="123"/>
      <c r="H763" s="89"/>
      <c r="I763" s="89"/>
      <c r="J763" s="89"/>
      <c r="K763" s="89"/>
      <c r="L763" s="93"/>
      <c r="M763" s="127"/>
    </row>
    <row r="764" spans="1:13" s="85" customFormat="1" x14ac:dyDescent="0.2">
      <c r="A764" s="130"/>
      <c r="B764" s="105"/>
      <c r="C764" s="141"/>
      <c r="D764" s="88"/>
      <c r="E764" s="88"/>
      <c r="F764" s="88"/>
      <c r="G764" s="123"/>
      <c r="H764" s="89"/>
      <c r="I764" s="89"/>
      <c r="J764" s="89"/>
      <c r="K764" s="89"/>
      <c r="L764" s="93"/>
      <c r="M764" s="127"/>
    </row>
    <row r="765" spans="1:13" s="85" customFormat="1" x14ac:dyDescent="0.2">
      <c r="A765" s="130"/>
      <c r="B765" s="105"/>
      <c r="C765" s="141"/>
      <c r="D765" s="88"/>
      <c r="E765" s="88"/>
      <c r="F765" s="88"/>
      <c r="G765" s="123"/>
      <c r="H765" s="89"/>
      <c r="I765" s="89"/>
      <c r="J765" s="89"/>
      <c r="K765" s="89"/>
      <c r="L765" s="93"/>
      <c r="M765" s="127"/>
    </row>
    <row r="766" spans="1:13" s="85" customFormat="1" x14ac:dyDescent="0.2">
      <c r="A766" s="130"/>
      <c r="B766" s="105"/>
      <c r="C766" s="141"/>
      <c r="D766" s="88"/>
      <c r="E766" s="88"/>
      <c r="F766" s="88"/>
      <c r="G766" s="123"/>
      <c r="H766" s="89"/>
      <c r="I766" s="89"/>
      <c r="J766" s="89"/>
      <c r="K766" s="89"/>
      <c r="L766" s="93"/>
      <c r="M766" s="127"/>
    </row>
    <row r="767" spans="1:13" s="85" customFormat="1" x14ac:dyDescent="0.2">
      <c r="A767" s="130"/>
      <c r="B767" s="105"/>
      <c r="C767" s="141"/>
      <c r="D767" s="88"/>
      <c r="E767" s="88"/>
      <c r="F767" s="88"/>
      <c r="G767" s="123"/>
      <c r="H767" s="89"/>
      <c r="I767" s="89"/>
      <c r="J767" s="89"/>
      <c r="K767" s="89"/>
      <c r="L767" s="93"/>
      <c r="M767" s="127"/>
    </row>
    <row r="768" spans="1:13" s="85" customFormat="1" x14ac:dyDescent="0.2">
      <c r="A768" s="129"/>
      <c r="B768" s="102"/>
      <c r="C768" s="141"/>
      <c r="D768" s="88"/>
      <c r="E768" s="88"/>
      <c r="F768" s="88"/>
      <c r="G768" s="123"/>
      <c r="H768" s="89"/>
      <c r="I768" s="89"/>
      <c r="J768" s="89"/>
      <c r="K768" s="89"/>
      <c r="L768" s="93"/>
      <c r="M768" s="127"/>
    </row>
    <row r="769" spans="1:13" s="85" customFormat="1" x14ac:dyDescent="0.2">
      <c r="A769" s="130"/>
      <c r="B769" s="105"/>
      <c r="C769" s="141"/>
      <c r="D769" s="88"/>
      <c r="E769" s="88"/>
      <c r="F769" s="88"/>
      <c r="G769" s="123"/>
      <c r="H769" s="89"/>
      <c r="I769" s="89"/>
      <c r="J769" s="89"/>
      <c r="K769" s="89"/>
      <c r="L769" s="93"/>
      <c r="M769" s="127"/>
    </row>
    <row r="770" spans="1:13" s="85" customFormat="1" x14ac:dyDescent="0.2">
      <c r="A770" s="130"/>
      <c r="B770" s="105"/>
      <c r="C770" s="141"/>
      <c r="D770" s="88"/>
      <c r="E770" s="88"/>
      <c r="F770" s="88"/>
      <c r="G770" s="123"/>
      <c r="H770" s="89"/>
      <c r="I770" s="89"/>
      <c r="J770" s="89"/>
      <c r="K770" s="89"/>
      <c r="L770" s="93"/>
      <c r="M770" s="127"/>
    </row>
    <row r="771" spans="1:13" s="85" customFormat="1" x14ac:dyDescent="0.2">
      <c r="A771" s="130"/>
      <c r="B771" s="105"/>
      <c r="C771" s="141"/>
      <c r="D771" s="88"/>
      <c r="E771" s="88"/>
      <c r="F771" s="88"/>
      <c r="G771" s="123"/>
      <c r="H771" s="89"/>
      <c r="I771" s="89"/>
      <c r="J771" s="89"/>
      <c r="K771" s="89"/>
      <c r="L771" s="93"/>
      <c r="M771" s="127"/>
    </row>
    <row r="772" spans="1:13" s="85" customFormat="1" x14ac:dyDescent="0.2">
      <c r="A772" s="130"/>
      <c r="B772" s="105"/>
      <c r="C772" s="141"/>
      <c r="D772" s="88"/>
      <c r="E772" s="88"/>
      <c r="F772" s="88"/>
      <c r="G772" s="123"/>
      <c r="H772" s="89"/>
      <c r="I772" s="89"/>
      <c r="J772" s="89"/>
      <c r="K772" s="89"/>
      <c r="L772" s="93"/>
      <c r="M772" s="127"/>
    </row>
    <row r="773" spans="1:13" s="85" customFormat="1" x14ac:dyDescent="0.2">
      <c r="A773" s="130"/>
      <c r="B773" s="105"/>
      <c r="C773" s="141"/>
      <c r="D773" s="88"/>
      <c r="E773" s="88"/>
      <c r="F773" s="88"/>
      <c r="G773" s="123"/>
      <c r="H773" s="89"/>
      <c r="I773" s="89"/>
      <c r="J773" s="89"/>
      <c r="K773" s="89"/>
      <c r="L773" s="93"/>
      <c r="M773" s="127"/>
    </row>
    <row r="774" spans="1:13" s="85" customFormat="1" x14ac:dyDescent="0.2">
      <c r="A774" s="130"/>
      <c r="B774" s="105"/>
      <c r="C774" s="141"/>
      <c r="D774" s="88"/>
      <c r="E774" s="88"/>
      <c r="F774" s="88"/>
      <c r="G774" s="123"/>
      <c r="H774" s="89"/>
      <c r="I774" s="89"/>
      <c r="J774" s="89"/>
      <c r="K774" s="89"/>
      <c r="L774" s="93"/>
      <c r="M774" s="127"/>
    </row>
    <row r="775" spans="1:13" s="85" customFormat="1" x14ac:dyDescent="0.2">
      <c r="A775" s="130"/>
      <c r="B775" s="105"/>
      <c r="C775" s="141"/>
      <c r="D775" s="88"/>
      <c r="E775" s="88"/>
      <c r="F775" s="88"/>
      <c r="G775" s="123"/>
      <c r="H775" s="89"/>
      <c r="I775" s="89"/>
      <c r="J775" s="89"/>
      <c r="K775" s="89"/>
      <c r="L775" s="93"/>
      <c r="M775" s="127"/>
    </row>
    <row r="776" spans="1:13" s="85" customFormat="1" x14ac:dyDescent="0.2">
      <c r="A776" s="130"/>
      <c r="B776" s="105"/>
      <c r="C776" s="141"/>
      <c r="D776" s="88"/>
      <c r="E776" s="88"/>
      <c r="F776" s="88"/>
      <c r="G776" s="123"/>
      <c r="H776" s="89"/>
      <c r="I776" s="89"/>
      <c r="J776" s="89"/>
      <c r="K776" s="89"/>
      <c r="L776" s="93"/>
      <c r="M776" s="127"/>
    </row>
    <row r="777" spans="1:13" s="85" customFormat="1" x14ac:dyDescent="0.2">
      <c r="A777" s="130"/>
      <c r="B777" s="105"/>
      <c r="C777" s="141"/>
      <c r="D777" s="88"/>
      <c r="E777" s="88"/>
      <c r="F777" s="88"/>
      <c r="G777" s="123"/>
      <c r="H777" s="89"/>
      <c r="I777" s="89"/>
      <c r="J777" s="89"/>
      <c r="K777" s="89"/>
      <c r="L777" s="93"/>
      <c r="M777" s="127"/>
    </row>
    <row r="778" spans="1:13" s="85" customFormat="1" x14ac:dyDescent="0.2">
      <c r="A778" s="130"/>
      <c r="B778" s="105"/>
      <c r="C778" s="141"/>
      <c r="D778" s="88"/>
      <c r="E778" s="88"/>
      <c r="F778" s="88"/>
      <c r="G778" s="123"/>
      <c r="H778" s="89"/>
      <c r="I778" s="89"/>
      <c r="J778" s="89"/>
      <c r="K778" s="89"/>
      <c r="L778" s="93"/>
      <c r="M778" s="127"/>
    </row>
    <row r="779" spans="1:13" s="85" customFormat="1" x14ac:dyDescent="0.2">
      <c r="A779" s="130"/>
      <c r="B779" s="105"/>
      <c r="C779" s="141"/>
      <c r="D779" s="88"/>
      <c r="E779" s="88"/>
      <c r="F779" s="88"/>
      <c r="G779" s="123"/>
      <c r="H779" s="89"/>
      <c r="I779" s="89"/>
      <c r="J779" s="89"/>
      <c r="K779" s="89"/>
      <c r="L779" s="93"/>
      <c r="M779" s="127"/>
    </row>
    <row r="780" spans="1:13" s="85" customFormat="1" x14ac:dyDescent="0.2">
      <c r="A780" s="130"/>
      <c r="B780" s="105"/>
      <c r="C780" s="141"/>
      <c r="D780" s="88"/>
      <c r="E780" s="88"/>
      <c r="F780" s="88"/>
      <c r="G780" s="123"/>
      <c r="H780" s="89"/>
      <c r="I780" s="89"/>
      <c r="J780" s="89"/>
      <c r="K780" s="89"/>
      <c r="L780" s="93"/>
      <c r="M780" s="127"/>
    </row>
    <row r="781" spans="1:13" s="85" customFormat="1" x14ac:dyDescent="0.2">
      <c r="A781" s="130"/>
      <c r="B781" s="105"/>
      <c r="C781" s="141"/>
      <c r="D781" s="88"/>
      <c r="E781" s="88"/>
      <c r="F781" s="88"/>
      <c r="G781" s="123"/>
      <c r="H781" s="89"/>
      <c r="I781" s="89"/>
      <c r="J781" s="89"/>
      <c r="K781" s="89"/>
      <c r="L781" s="93"/>
      <c r="M781" s="127"/>
    </row>
    <row r="782" spans="1:13" s="85" customFormat="1" x14ac:dyDescent="0.2">
      <c r="A782" s="130"/>
      <c r="B782" s="105"/>
      <c r="C782" s="141"/>
      <c r="D782" s="88"/>
      <c r="E782" s="88"/>
      <c r="F782" s="88"/>
      <c r="G782" s="123"/>
      <c r="H782" s="89"/>
      <c r="I782" s="89"/>
      <c r="J782" s="89"/>
      <c r="K782" s="89"/>
      <c r="L782" s="93"/>
      <c r="M782" s="127"/>
    </row>
    <row r="783" spans="1:13" s="85" customFormat="1" x14ac:dyDescent="0.2">
      <c r="A783" s="130"/>
      <c r="B783" s="105"/>
      <c r="C783" s="141"/>
      <c r="D783" s="88"/>
      <c r="E783" s="88"/>
      <c r="F783" s="88"/>
      <c r="G783" s="123"/>
      <c r="H783" s="89"/>
      <c r="I783" s="89"/>
      <c r="J783" s="89"/>
      <c r="K783" s="89"/>
      <c r="L783" s="93"/>
      <c r="M783" s="127"/>
    </row>
    <row r="784" spans="1:13" s="85" customFormat="1" x14ac:dyDescent="0.2">
      <c r="A784" s="130"/>
      <c r="B784" s="105"/>
      <c r="C784" s="141"/>
      <c r="D784" s="88"/>
      <c r="E784" s="88"/>
      <c r="F784" s="88"/>
      <c r="G784" s="123"/>
      <c r="H784" s="89"/>
      <c r="I784" s="89"/>
      <c r="J784" s="89"/>
      <c r="K784" s="89"/>
      <c r="L784" s="93"/>
      <c r="M784" s="127"/>
    </row>
    <row r="785" spans="1:13" s="85" customFormat="1" x14ac:dyDescent="0.2">
      <c r="A785" s="130"/>
      <c r="B785" s="105"/>
      <c r="C785" s="141"/>
      <c r="D785" s="88"/>
      <c r="E785" s="88"/>
      <c r="F785" s="88"/>
      <c r="G785" s="123"/>
      <c r="H785" s="89"/>
      <c r="I785" s="89"/>
      <c r="J785" s="89"/>
      <c r="K785" s="89"/>
      <c r="L785" s="93"/>
      <c r="M785" s="127"/>
    </row>
    <row r="786" spans="1:13" s="85" customFormat="1" x14ac:dyDescent="0.2">
      <c r="A786" s="130"/>
      <c r="B786" s="105"/>
      <c r="C786" s="141"/>
      <c r="D786" s="88"/>
      <c r="E786" s="88"/>
      <c r="F786" s="88"/>
      <c r="G786" s="123"/>
      <c r="H786" s="89"/>
      <c r="I786" s="89"/>
      <c r="J786" s="89"/>
      <c r="K786" s="89"/>
      <c r="L786" s="93"/>
      <c r="M786" s="127"/>
    </row>
    <row r="787" spans="1:13" s="85" customFormat="1" x14ac:dyDescent="0.2">
      <c r="A787" s="130"/>
      <c r="B787" s="105"/>
      <c r="C787" s="141"/>
      <c r="D787" s="88"/>
      <c r="E787" s="88"/>
      <c r="F787" s="88"/>
      <c r="G787" s="123"/>
      <c r="H787" s="89"/>
      <c r="I787" s="89"/>
      <c r="J787" s="89"/>
      <c r="K787" s="89"/>
      <c r="L787" s="93"/>
      <c r="M787" s="127"/>
    </row>
    <row r="788" spans="1:13" s="85" customFormat="1" x14ac:dyDescent="0.2">
      <c r="A788" s="130"/>
      <c r="B788" s="105"/>
      <c r="C788" s="141"/>
      <c r="D788" s="88"/>
      <c r="E788" s="88"/>
      <c r="F788" s="88"/>
      <c r="G788" s="123"/>
      <c r="H788" s="89"/>
      <c r="I788" s="89"/>
      <c r="J788" s="89"/>
      <c r="K788" s="89"/>
      <c r="L788" s="93"/>
      <c r="M788" s="127"/>
    </row>
    <row r="789" spans="1:13" s="85" customFormat="1" x14ac:dyDescent="0.2">
      <c r="A789" s="130"/>
      <c r="B789" s="105"/>
      <c r="C789" s="141"/>
      <c r="D789" s="88"/>
      <c r="E789" s="88"/>
      <c r="F789" s="88"/>
      <c r="G789" s="123"/>
      <c r="H789" s="89"/>
      <c r="I789" s="89"/>
      <c r="J789" s="89"/>
      <c r="K789" s="89"/>
      <c r="L789" s="93"/>
      <c r="M789" s="127"/>
    </row>
    <row r="790" spans="1:13" s="85" customFormat="1" x14ac:dyDescent="0.2">
      <c r="A790" s="130"/>
      <c r="B790" s="105"/>
      <c r="C790" s="141"/>
      <c r="D790" s="88"/>
      <c r="E790" s="88"/>
      <c r="F790" s="88"/>
      <c r="G790" s="123"/>
      <c r="H790" s="89"/>
      <c r="I790" s="89"/>
      <c r="J790" s="89"/>
      <c r="K790" s="89"/>
      <c r="L790" s="93"/>
      <c r="M790" s="127"/>
    </row>
    <row r="791" spans="1:13" s="85" customFormat="1" x14ac:dyDescent="0.2">
      <c r="A791" s="130"/>
      <c r="B791" s="105"/>
      <c r="C791" s="141"/>
      <c r="D791" s="88"/>
      <c r="E791" s="88"/>
      <c r="F791" s="88"/>
      <c r="G791" s="123"/>
      <c r="H791" s="89"/>
      <c r="I791" s="89"/>
      <c r="J791" s="89"/>
      <c r="K791" s="89"/>
      <c r="L791" s="93"/>
      <c r="M791" s="127"/>
    </row>
    <row r="792" spans="1:13" s="85" customFormat="1" x14ac:dyDescent="0.2">
      <c r="A792" s="130"/>
      <c r="B792" s="105"/>
      <c r="C792" s="141"/>
      <c r="D792" s="88"/>
      <c r="E792" s="88"/>
      <c r="F792" s="88"/>
      <c r="G792" s="123"/>
      <c r="H792" s="89"/>
      <c r="I792" s="89"/>
      <c r="J792" s="89"/>
      <c r="K792" s="89"/>
      <c r="L792" s="93"/>
      <c r="M792" s="127"/>
    </row>
    <row r="793" spans="1:13" s="85" customFormat="1" x14ac:dyDescent="0.2">
      <c r="A793" s="130"/>
      <c r="B793" s="105"/>
      <c r="C793" s="141"/>
      <c r="D793" s="88"/>
      <c r="E793" s="88"/>
      <c r="F793" s="88"/>
      <c r="G793" s="123"/>
      <c r="H793" s="89"/>
      <c r="I793" s="89"/>
      <c r="J793" s="89"/>
      <c r="K793" s="89"/>
      <c r="L793" s="93"/>
      <c r="M793" s="127"/>
    </row>
    <row r="794" spans="1:13" s="85" customFormat="1" x14ac:dyDescent="0.2">
      <c r="A794" s="130"/>
      <c r="B794" s="105"/>
      <c r="C794" s="141"/>
      <c r="D794" s="88"/>
      <c r="E794" s="88"/>
      <c r="F794" s="88"/>
      <c r="G794" s="123"/>
      <c r="H794" s="89"/>
      <c r="I794" s="89"/>
      <c r="J794" s="89"/>
      <c r="K794" s="89"/>
      <c r="L794" s="93"/>
      <c r="M794" s="127"/>
    </row>
    <row r="795" spans="1:13" s="85" customFormat="1" x14ac:dyDescent="0.2">
      <c r="A795" s="130"/>
      <c r="B795" s="105"/>
      <c r="C795" s="141"/>
      <c r="D795" s="88"/>
      <c r="E795" s="88"/>
      <c r="F795" s="88"/>
      <c r="G795" s="123"/>
      <c r="H795" s="89"/>
      <c r="I795" s="89"/>
      <c r="J795" s="89"/>
      <c r="K795" s="89"/>
      <c r="L795" s="93"/>
      <c r="M795" s="127"/>
    </row>
    <row r="796" spans="1:13" s="85" customFormat="1" x14ac:dyDescent="0.2">
      <c r="A796" s="130"/>
      <c r="B796" s="105"/>
      <c r="C796" s="141"/>
      <c r="D796" s="88"/>
      <c r="E796" s="88"/>
      <c r="F796" s="88"/>
      <c r="G796" s="123"/>
      <c r="H796" s="89"/>
      <c r="I796" s="89"/>
      <c r="J796" s="89"/>
      <c r="K796" s="89"/>
      <c r="L796" s="93"/>
      <c r="M796" s="127"/>
    </row>
    <row r="797" spans="1:13" s="85" customFormat="1" x14ac:dyDescent="0.2">
      <c r="A797" s="130"/>
      <c r="B797" s="105"/>
      <c r="C797" s="141"/>
      <c r="D797" s="88"/>
      <c r="E797" s="88"/>
      <c r="F797" s="88"/>
      <c r="G797" s="123"/>
      <c r="H797" s="89"/>
      <c r="I797" s="89"/>
      <c r="J797" s="89"/>
      <c r="K797" s="89"/>
      <c r="L797" s="93"/>
      <c r="M797" s="127"/>
    </row>
    <row r="798" spans="1:13" s="85" customFormat="1" x14ac:dyDescent="0.2">
      <c r="A798" s="130"/>
      <c r="B798" s="105"/>
      <c r="C798" s="141"/>
      <c r="D798" s="88"/>
      <c r="E798" s="88"/>
      <c r="F798" s="88"/>
      <c r="G798" s="123"/>
      <c r="H798" s="89"/>
      <c r="I798" s="89"/>
      <c r="J798" s="89"/>
      <c r="K798" s="89"/>
      <c r="L798" s="93"/>
      <c r="M798" s="127"/>
    </row>
    <row r="799" spans="1:13" s="85" customFormat="1" x14ac:dyDescent="0.2">
      <c r="A799" s="130"/>
      <c r="B799" s="105"/>
      <c r="C799" s="141"/>
      <c r="D799" s="88"/>
      <c r="E799" s="88"/>
      <c r="F799" s="88"/>
      <c r="G799" s="123"/>
      <c r="H799" s="89"/>
      <c r="I799" s="89"/>
      <c r="J799" s="89"/>
      <c r="K799" s="89"/>
      <c r="L799" s="93"/>
      <c r="M799" s="127"/>
    </row>
    <row r="800" spans="1:13" s="85" customFormat="1" x14ac:dyDescent="0.2">
      <c r="A800" s="130"/>
      <c r="B800" s="105"/>
      <c r="C800" s="141"/>
      <c r="D800" s="88"/>
      <c r="E800" s="88"/>
      <c r="F800" s="88"/>
      <c r="G800" s="123"/>
      <c r="H800" s="89"/>
      <c r="I800" s="89"/>
      <c r="J800" s="89"/>
      <c r="K800" s="89"/>
      <c r="L800" s="93"/>
      <c r="M800" s="127"/>
    </row>
    <row r="801" spans="1:13" s="85" customFormat="1" x14ac:dyDescent="0.2">
      <c r="A801" s="130"/>
      <c r="B801" s="105"/>
      <c r="C801" s="141"/>
      <c r="D801" s="88"/>
      <c r="E801" s="88"/>
      <c r="F801" s="88"/>
      <c r="G801" s="123"/>
      <c r="H801" s="89"/>
      <c r="I801" s="89"/>
      <c r="J801" s="89"/>
      <c r="K801" s="89"/>
      <c r="L801" s="93"/>
      <c r="M801" s="127"/>
    </row>
    <row r="802" spans="1:13" s="85" customFormat="1" x14ac:dyDescent="0.2">
      <c r="A802" s="130"/>
      <c r="B802" s="105"/>
      <c r="C802" s="141"/>
      <c r="D802" s="88"/>
      <c r="E802" s="88"/>
      <c r="F802" s="88"/>
      <c r="G802" s="123"/>
      <c r="H802" s="89"/>
      <c r="I802" s="89"/>
      <c r="J802" s="89"/>
      <c r="K802" s="89"/>
      <c r="L802" s="93"/>
      <c r="M802" s="127"/>
    </row>
    <row r="803" spans="1:13" s="85" customFormat="1" x14ac:dyDescent="0.2">
      <c r="A803" s="130"/>
      <c r="B803" s="105"/>
      <c r="C803" s="141"/>
      <c r="D803" s="88"/>
      <c r="E803" s="88"/>
      <c r="F803" s="88"/>
      <c r="G803" s="123"/>
      <c r="H803" s="89"/>
      <c r="I803" s="89"/>
      <c r="J803" s="89"/>
      <c r="K803" s="89"/>
      <c r="L803" s="93"/>
      <c r="M803" s="127"/>
    </row>
    <row r="804" spans="1:13" s="85" customFormat="1" x14ac:dyDescent="0.2">
      <c r="A804" s="130"/>
      <c r="B804" s="105"/>
      <c r="C804" s="141"/>
      <c r="D804" s="88"/>
      <c r="E804" s="88"/>
      <c r="F804" s="88"/>
      <c r="G804" s="123"/>
      <c r="H804" s="89"/>
      <c r="I804" s="89"/>
      <c r="J804" s="89"/>
      <c r="K804" s="89"/>
      <c r="L804" s="93"/>
      <c r="M804" s="127"/>
    </row>
    <row r="805" spans="1:13" s="85" customFormat="1" x14ac:dyDescent="0.2">
      <c r="A805" s="130"/>
      <c r="B805" s="105"/>
      <c r="C805" s="141"/>
      <c r="D805" s="88"/>
      <c r="E805" s="88"/>
      <c r="F805" s="88"/>
      <c r="G805" s="123"/>
      <c r="H805" s="89"/>
      <c r="I805" s="89"/>
      <c r="J805" s="89"/>
      <c r="K805" s="89"/>
      <c r="L805" s="93"/>
      <c r="M805" s="127"/>
    </row>
    <row r="806" spans="1:13" s="85" customFormat="1" x14ac:dyDescent="0.2">
      <c r="A806" s="130"/>
      <c r="B806" s="105"/>
      <c r="C806" s="141"/>
      <c r="D806" s="88"/>
      <c r="E806" s="88"/>
      <c r="F806" s="88"/>
      <c r="G806" s="123"/>
      <c r="H806" s="89"/>
      <c r="I806" s="89"/>
      <c r="J806" s="89"/>
      <c r="K806" s="89"/>
      <c r="L806" s="93"/>
      <c r="M806" s="127"/>
    </row>
    <row r="807" spans="1:13" s="85" customFormat="1" x14ac:dyDescent="0.2">
      <c r="A807" s="130"/>
      <c r="B807" s="105"/>
      <c r="C807" s="141"/>
      <c r="D807" s="88"/>
      <c r="E807" s="88"/>
      <c r="F807" s="88"/>
      <c r="G807" s="123"/>
      <c r="H807" s="89"/>
      <c r="I807" s="89"/>
      <c r="J807" s="89"/>
      <c r="K807" s="89"/>
      <c r="L807" s="93"/>
      <c r="M807" s="127"/>
    </row>
    <row r="808" spans="1:13" s="85" customFormat="1" x14ac:dyDescent="0.2">
      <c r="A808" s="130"/>
      <c r="B808" s="105"/>
      <c r="C808" s="141"/>
      <c r="D808" s="88"/>
      <c r="E808" s="88"/>
      <c r="F808" s="88"/>
      <c r="G808" s="123"/>
      <c r="H808" s="89"/>
      <c r="I808" s="89"/>
      <c r="J808" s="89"/>
      <c r="K808" s="89"/>
      <c r="L808" s="93"/>
      <c r="M808" s="127"/>
    </row>
    <row r="809" spans="1:13" s="85" customFormat="1" x14ac:dyDescent="0.2">
      <c r="A809" s="130"/>
      <c r="B809" s="105"/>
      <c r="C809" s="141"/>
      <c r="D809" s="88"/>
      <c r="E809" s="88"/>
      <c r="F809" s="88"/>
      <c r="G809" s="123"/>
      <c r="H809" s="89"/>
      <c r="I809" s="89"/>
      <c r="J809" s="89"/>
      <c r="K809" s="89"/>
      <c r="L809" s="93"/>
      <c r="M809" s="127"/>
    </row>
    <row r="810" spans="1:13" s="85" customFormat="1" x14ac:dyDescent="0.2">
      <c r="A810" s="130"/>
      <c r="B810" s="105"/>
      <c r="C810" s="141"/>
      <c r="D810" s="88"/>
      <c r="E810" s="88"/>
      <c r="F810" s="88"/>
      <c r="G810" s="123"/>
      <c r="H810" s="89"/>
      <c r="I810" s="89"/>
      <c r="J810" s="89"/>
      <c r="K810" s="89"/>
      <c r="L810" s="93"/>
      <c r="M810" s="127"/>
    </row>
    <row r="811" spans="1:13" s="85" customFormat="1" x14ac:dyDescent="0.2">
      <c r="A811" s="129"/>
      <c r="B811" s="102"/>
      <c r="C811" s="141"/>
      <c r="D811" s="88"/>
      <c r="E811" s="88"/>
      <c r="F811" s="88"/>
      <c r="G811" s="123"/>
      <c r="H811" s="89"/>
      <c r="I811" s="89"/>
      <c r="J811" s="89"/>
      <c r="K811" s="89"/>
      <c r="L811" s="93"/>
      <c r="M811" s="127"/>
    </row>
    <row r="812" spans="1:13" s="149" customFormat="1" ht="51" customHeight="1" x14ac:dyDescent="0.2">
      <c r="A812" s="295"/>
      <c r="B812" s="289"/>
      <c r="C812" s="144"/>
      <c r="D812" s="144"/>
      <c r="E812" s="144"/>
      <c r="F812" s="144"/>
      <c r="G812" s="145"/>
      <c r="H812" s="146"/>
      <c r="I812" s="146"/>
      <c r="J812" s="146"/>
      <c r="K812" s="146"/>
      <c r="L812" s="147"/>
      <c r="M812" s="148"/>
    </row>
    <row r="813" spans="1:13" s="86" customFormat="1" ht="12.75" customHeight="1" x14ac:dyDescent="0.2">
      <c r="A813" s="296"/>
      <c r="B813" s="290"/>
      <c r="C813" s="88"/>
      <c r="D813" s="88"/>
      <c r="E813" s="88"/>
      <c r="F813" s="88"/>
      <c r="G813" s="123"/>
      <c r="H813" s="89"/>
      <c r="I813" s="89"/>
      <c r="J813" s="89"/>
      <c r="K813" s="89"/>
      <c r="L813" s="93"/>
      <c r="M813" s="127"/>
    </row>
    <row r="814" spans="1:13" s="86" customFormat="1" ht="12.75" customHeight="1" x14ac:dyDescent="0.2">
      <c r="A814" s="296"/>
      <c r="B814" s="290"/>
      <c r="C814" s="88"/>
      <c r="D814" s="88"/>
      <c r="E814" s="88"/>
      <c r="F814" s="88"/>
      <c r="G814" s="123"/>
      <c r="H814" s="89"/>
      <c r="I814" s="89"/>
      <c r="J814" s="89"/>
      <c r="K814" s="89"/>
      <c r="L814" s="93"/>
      <c r="M814" s="127"/>
    </row>
    <row r="815" spans="1:13" s="86" customFormat="1" ht="12.75" customHeight="1" x14ac:dyDescent="0.2">
      <c r="A815" s="296"/>
      <c r="B815" s="290"/>
      <c r="C815" s="88"/>
      <c r="D815" s="88"/>
      <c r="E815" s="88"/>
      <c r="F815" s="88"/>
      <c r="G815" s="123"/>
      <c r="H815" s="89"/>
      <c r="I815" s="89"/>
      <c r="J815" s="89"/>
      <c r="K815" s="89"/>
      <c r="L815" s="93"/>
      <c r="M815" s="127"/>
    </row>
    <row r="816" spans="1:13" s="86" customFormat="1" ht="12.75" customHeight="1" x14ac:dyDescent="0.2">
      <c r="A816" s="296"/>
      <c r="B816" s="290"/>
      <c r="C816" s="88"/>
      <c r="D816" s="88"/>
      <c r="E816" s="88"/>
      <c r="F816" s="88"/>
      <c r="G816" s="123"/>
      <c r="H816" s="89"/>
      <c r="I816" s="89"/>
      <c r="J816" s="89"/>
      <c r="K816" s="89"/>
      <c r="L816" s="93"/>
      <c r="M816" s="127"/>
    </row>
    <row r="817" spans="1:16" s="86" customFormat="1" ht="12.75" customHeight="1" x14ac:dyDescent="0.2">
      <c r="A817" s="297"/>
      <c r="B817" s="291"/>
      <c r="C817" s="88"/>
      <c r="D817" s="88"/>
      <c r="E817" s="88"/>
      <c r="F817" s="88"/>
      <c r="G817" s="123"/>
      <c r="H817" s="89"/>
      <c r="I817" s="89"/>
      <c r="J817" s="89"/>
      <c r="K817" s="89"/>
      <c r="L817" s="93"/>
      <c r="M817" s="127"/>
      <c r="P817" s="159"/>
    </row>
    <row r="818" spans="1:16" s="86" customFormat="1" x14ac:dyDescent="0.2">
      <c r="A818" s="130"/>
      <c r="B818" s="105"/>
      <c r="C818" s="88"/>
      <c r="D818" s="88"/>
      <c r="E818" s="88"/>
      <c r="F818" s="88"/>
      <c r="G818" s="123"/>
      <c r="H818" s="89"/>
      <c r="I818" s="89"/>
      <c r="J818" s="89"/>
      <c r="K818" s="89"/>
      <c r="L818" s="93"/>
      <c r="M818" s="127"/>
    </row>
    <row r="819" spans="1:16" s="86" customFormat="1" ht="12.75" customHeight="1" x14ac:dyDescent="0.2">
      <c r="A819" s="292"/>
      <c r="B819" s="289"/>
      <c r="C819" s="88"/>
      <c r="D819" s="88"/>
      <c r="E819" s="88"/>
      <c r="F819" s="88"/>
      <c r="G819" s="123"/>
      <c r="H819" s="89"/>
      <c r="I819" s="89"/>
      <c r="J819" s="89"/>
      <c r="K819" s="89"/>
      <c r="L819" s="93"/>
      <c r="M819" s="127"/>
    </row>
    <row r="820" spans="1:16" s="86" customFormat="1" ht="12.75" customHeight="1" x14ac:dyDescent="0.2">
      <c r="A820" s="293"/>
      <c r="B820" s="290"/>
      <c r="C820" s="88"/>
      <c r="D820" s="88"/>
      <c r="E820" s="88"/>
      <c r="F820" s="88"/>
      <c r="G820" s="123"/>
      <c r="H820" s="89"/>
      <c r="I820" s="89"/>
      <c r="J820" s="89"/>
      <c r="K820" s="89"/>
      <c r="L820" s="93"/>
      <c r="M820" s="127"/>
    </row>
    <row r="821" spans="1:16" s="86" customFormat="1" ht="12.75" customHeight="1" x14ac:dyDescent="0.2">
      <c r="A821" s="293"/>
      <c r="B821" s="290"/>
      <c r="C821" s="88"/>
      <c r="D821" s="88"/>
      <c r="E821" s="88"/>
      <c r="F821" s="88"/>
      <c r="G821" s="123"/>
      <c r="H821" s="89"/>
      <c r="I821" s="89"/>
      <c r="J821" s="89"/>
      <c r="K821" s="89"/>
      <c r="L821" s="93"/>
      <c r="M821" s="127"/>
    </row>
    <row r="822" spans="1:16" s="86" customFormat="1" ht="12.75" customHeight="1" x14ac:dyDescent="0.2">
      <c r="A822" s="293"/>
      <c r="B822" s="290"/>
      <c r="C822" s="88"/>
      <c r="D822" s="88"/>
      <c r="E822" s="88"/>
      <c r="F822" s="88"/>
      <c r="G822" s="123"/>
      <c r="H822" s="89"/>
      <c r="I822" s="89"/>
      <c r="J822" s="89"/>
      <c r="K822" s="89"/>
      <c r="L822" s="93"/>
      <c r="M822" s="127"/>
    </row>
    <row r="823" spans="1:16" s="86" customFormat="1" ht="12.75" customHeight="1" x14ac:dyDescent="0.2">
      <c r="A823" s="293"/>
      <c r="B823" s="290"/>
      <c r="C823" s="88"/>
      <c r="D823" s="88"/>
      <c r="E823" s="88"/>
      <c r="F823" s="88"/>
      <c r="G823" s="123"/>
      <c r="H823" s="89"/>
      <c r="I823" s="89"/>
      <c r="J823" s="89"/>
      <c r="K823" s="89"/>
      <c r="L823" s="93"/>
      <c r="M823" s="127"/>
    </row>
    <row r="824" spans="1:16" s="86" customFormat="1" ht="12.75" customHeight="1" x14ac:dyDescent="0.2">
      <c r="A824" s="293"/>
      <c r="B824" s="290"/>
      <c r="C824" s="88"/>
      <c r="D824" s="88"/>
      <c r="E824" s="88"/>
      <c r="F824" s="88"/>
      <c r="G824" s="123"/>
      <c r="H824" s="89"/>
      <c r="I824" s="89"/>
      <c r="J824" s="89"/>
      <c r="K824" s="89"/>
      <c r="L824" s="93"/>
      <c r="M824" s="127"/>
    </row>
    <row r="825" spans="1:16" s="86" customFormat="1" ht="12.75" customHeight="1" x14ac:dyDescent="0.2">
      <c r="A825" s="294"/>
      <c r="B825" s="291"/>
      <c r="C825" s="88"/>
      <c r="D825" s="88"/>
      <c r="E825" s="88"/>
      <c r="F825" s="88"/>
      <c r="G825" s="123"/>
      <c r="H825" s="89"/>
      <c r="I825" s="89"/>
      <c r="J825" s="89"/>
      <c r="K825" s="89"/>
      <c r="L825" s="93"/>
      <c r="M825" s="127"/>
    </row>
    <row r="826" spans="1:16" s="86" customFormat="1" x14ac:dyDescent="0.2">
      <c r="A826" s="130"/>
      <c r="B826" s="105"/>
      <c r="C826" s="88"/>
      <c r="D826" s="88"/>
      <c r="E826" s="88"/>
      <c r="F826" s="88"/>
      <c r="G826" s="123"/>
      <c r="H826" s="89"/>
      <c r="I826" s="89"/>
      <c r="J826" s="89"/>
      <c r="K826" s="89"/>
      <c r="L826" s="93"/>
      <c r="M826" s="127"/>
    </row>
    <row r="827" spans="1:16" s="86" customFormat="1" x14ac:dyDescent="0.2">
      <c r="A827" s="130"/>
      <c r="B827" s="105"/>
      <c r="C827" s="88"/>
      <c r="D827" s="88"/>
      <c r="E827" s="88"/>
      <c r="F827" s="88"/>
      <c r="G827" s="123"/>
      <c r="H827" s="89"/>
      <c r="I827" s="89"/>
      <c r="J827" s="89"/>
      <c r="K827" s="89"/>
      <c r="L827" s="93"/>
      <c r="M827" s="127"/>
    </row>
    <row r="828" spans="1:16" s="86" customFormat="1" x14ac:dyDescent="0.2">
      <c r="A828" s="130"/>
      <c r="B828" s="105"/>
      <c r="C828" s="88"/>
      <c r="D828" s="88"/>
      <c r="E828" s="88"/>
      <c r="F828" s="88"/>
      <c r="G828" s="123"/>
      <c r="H828" s="89"/>
      <c r="I828" s="89"/>
      <c r="J828" s="89"/>
      <c r="K828" s="89"/>
      <c r="L828" s="93"/>
      <c r="M828" s="127"/>
    </row>
    <row r="829" spans="1:16" s="86" customFormat="1" ht="26.25" customHeight="1" x14ac:dyDescent="0.2">
      <c r="A829" s="292"/>
      <c r="B829" s="289"/>
      <c r="C829" s="88"/>
      <c r="D829" s="88"/>
      <c r="E829" s="88"/>
      <c r="F829" s="88"/>
      <c r="G829" s="123"/>
      <c r="H829" s="89"/>
      <c r="I829" s="89"/>
      <c r="J829" s="89"/>
      <c r="K829" s="89"/>
      <c r="L829" s="93"/>
      <c r="M829" s="127"/>
    </row>
    <row r="830" spans="1:16" s="86" customFormat="1" ht="26.25" customHeight="1" x14ac:dyDescent="0.2">
      <c r="A830" s="293"/>
      <c r="B830" s="290"/>
      <c r="C830" s="88"/>
      <c r="D830" s="88"/>
      <c r="E830" s="88"/>
      <c r="F830" s="88"/>
      <c r="G830" s="123"/>
      <c r="H830" s="89"/>
      <c r="I830" s="89"/>
      <c r="J830" s="89"/>
      <c r="K830" s="89"/>
      <c r="L830" s="93"/>
      <c r="M830" s="127"/>
    </row>
    <row r="831" spans="1:16" s="86" customFormat="1" ht="26.25" customHeight="1" x14ac:dyDescent="0.2">
      <c r="A831" s="294"/>
      <c r="B831" s="291"/>
      <c r="C831" s="88"/>
      <c r="D831" s="88"/>
      <c r="E831" s="88"/>
      <c r="F831" s="88"/>
      <c r="G831" s="123"/>
      <c r="H831" s="89"/>
      <c r="I831" s="89"/>
      <c r="J831" s="89"/>
      <c r="K831" s="89"/>
      <c r="L831" s="93"/>
      <c r="M831" s="127"/>
    </row>
    <row r="832" spans="1:16" s="86" customFormat="1" x14ac:dyDescent="0.2">
      <c r="A832" s="130"/>
      <c r="B832" s="105"/>
      <c r="C832" s="88"/>
      <c r="D832" s="88"/>
      <c r="E832" s="88"/>
      <c r="F832" s="88"/>
      <c r="G832" s="123"/>
      <c r="H832" s="89"/>
      <c r="I832" s="89"/>
      <c r="J832" s="89"/>
      <c r="K832" s="89"/>
      <c r="L832" s="93"/>
      <c r="M832" s="127"/>
    </row>
    <row r="833" spans="1:13" s="86" customFormat="1" x14ac:dyDescent="0.2">
      <c r="A833" s="130"/>
      <c r="B833" s="105"/>
      <c r="C833" s="88"/>
      <c r="D833" s="88"/>
      <c r="E833" s="88"/>
      <c r="F833" s="88"/>
      <c r="G833" s="123"/>
      <c r="H833" s="89"/>
      <c r="I833" s="89"/>
      <c r="J833" s="89"/>
      <c r="K833" s="89"/>
      <c r="L833" s="93"/>
      <c r="M833" s="127"/>
    </row>
    <row r="834" spans="1:13" s="86" customFormat="1" x14ac:dyDescent="0.2">
      <c r="A834" s="130"/>
      <c r="B834" s="105"/>
      <c r="C834" s="88"/>
      <c r="D834" s="88"/>
      <c r="E834" s="88"/>
      <c r="F834" s="88"/>
      <c r="G834" s="123"/>
      <c r="H834" s="89"/>
      <c r="I834" s="89"/>
      <c r="J834" s="89"/>
      <c r="K834" s="89"/>
      <c r="L834" s="93"/>
      <c r="M834" s="127"/>
    </row>
    <row r="835" spans="1:13" s="86" customFormat="1" x14ac:dyDescent="0.2">
      <c r="A835" s="130"/>
      <c r="B835" s="105"/>
      <c r="C835" s="88"/>
      <c r="D835" s="88"/>
      <c r="E835" s="88"/>
      <c r="F835" s="88"/>
      <c r="G835" s="123"/>
      <c r="H835" s="89"/>
      <c r="I835" s="89"/>
      <c r="J835" s="89"/>
      <c r="K835" s="89"/>
      <c r="L835" s="93"/>
      <c r="M835" s="127"/>
    </row>
    <row r="836" spans="1:13" s="86" customFormat="1" x14ac:dyDescent="0.2">
      <c r="A836" s="129"/>
      <c r="B836" s="102"/>
      <c r="C836" s="88"/>
      <c r="D836" s="88"/>
      <c r="E836" s="88"/>
      <c r="F836" s="88"/>
      <c r="G836" s="123"/>
      <c r="H836" s="89"/>
      <c r="I836" s="89"/>
      <c r="J836" s="89"/>
      <c r="K836" s="89"/>
      <c r="L836" s="93"/>
      <c r="M836" s="127"/>
    </row>
    <row r="837" spans="1:13" s="86" customFormat="1" x14ac:dyDescent="0.2">
      <c r="A837" s="140"/>
      <c r="B837" s="105"/>
      <c r="C837" s="88"/>
      <c r="D837" s="88"/>
      <c r="E837" s="88"/>
      <c r="F837" s="88"/>
      <c r="G837" s="123"/>
      <c r="H837" s="89"/>
      <c r="I837" s="89"/>
      <c r="J837" s="89"/>
      <c r="K837" s="89"/>
      <c r="L837" s="93"/>
      <c r="M837" s="127"/>
    </row>
    <row r="838" spans="1:13" s="86" customFormat="1" x14ac:dyDescent="0.2">
      <c r="A838" s="140"/>
      <c r="B838" s="105"/>
      <c r="C838" s="88"/>
      <c r="D838" s="88"/>
      <c r="E838" s="88"/>
      <c r="F838" s="88"/>
      <c r="G838" s="123"/>
      <c r="H838" s="89"/>
      <c r="I838" s="89"/>
      <c r="J838" s="89"/>
      <c r="K838" s="89"/>
      <c r="L838" s="93"/>
      <c r="M838" s="127"/>
    </row>
    <row r="839" spans="1:13" s="85" customFormat="1" x14ac:dyDescent="0.2">
      <c r="A839" s="130"/>
      <c r="B839" s="105"/>
      <c r="C839" s="141"/>
      <c r="D839" s="88"/>
      <c r="E839" s="88"/>
      <c r="F839" s="88"/>
      <c r="G839" s="123"/>
      <c r="H839" s="89"/>
      <c r="I839" s="89"/>
      <c r="J839" s="89"/>
      <c r="K839" s="89"/>
      <c r="L839" s="93"/>
      <c r="M839" s="127"/>
    </row>
    <row r="840" spans="1:13" s="85" customFormat="1" x14ac:dyDescent="0.2">
      <c r="A840" s="130"/>
      <c r="B840" s="105"/>
      <c r="C840" s="141"/>
      <c r="D840" s="88"/>
      <c r="E840" s="88"/>
      <c r="F840" s="88"/>
      <c r="G840" s="123"/>
      <c r="H840" s="89"/>
      <c r="I840" s="89"/>
      <c r="J840" s="89"/>
      <c r="K840" s="89"/>
      <c r="L840" s="93"/>
      <c r="M840" s="127"/>
    </row>
    <row r="841" spans="1:13" s="85" customFormat="1" x14ac:dyDescent="0.2">
      <c r="A841" s="130"/>
      <c r="B841" s="105"/>
      <c r="C841" s="141"/>
      <c r="D841" s="88"/>
      <c r="E841" s="88"/>
      <c r="F841" s="88"/>
      <c r="G841" s="123"/>
      <c r="H841" s="89"/>
      <c r="I841" s="89"/>
      <c r="J841" s="89"/>
      <c r="K841" s="89"/>
      <c r="L841" s="93"/>
      <c r="M841" s="127"/>
    </row>
    <row r="842" spans="1:13" s="85" customFormat="1" x14ac:dyDescent="0.2">
      <c r="A842" s="130"/>
      <c r="B842" s="105"/>
      <c r="C842" s="141"/>
      <c r="D842" s="88"/>
      <c r="E842" s="88"/>
      <c r="F842" s="88"/>
      <c r="G842" s="123"/>
      <c r="H842" s="89"/>
      <c r="I842" s="89"/>
      <c r="J842" s="89"/>
      <c r="K842" s="89"/>
      <c r="L842" s="93"/>
      <c r="M842" s="127"/>
    </row>
    <row r="843" spans="1:13" s="85" customFormat="1" ht="12.75" customHeight="1" x14ac:dyDescent="0.2">
      <c r="A843" s="292"/>
      <c r="B843" s="289"/>
      <c r="C843" s="141"/>
      <c r="D843" s="88"/>
      <c r="E843" s="88"/>
      <c r="F843" s="88"/>
      <c r="G843" s="123"/>
      <c r="H843" s="89"/>
      <c r="I843" s="89"/>
      <c r="J843" s="89"/>
      <c r="K843" s="89"/>
      <c r="L843" s="93"/>
      <c r="M843" s="127"/>
    </row>
    <row r="844" spans="1:13" s="85" customFormat="1" ht="12.75" customHeight="1" x14ac:dyDescent="0.2">
      <c r="A844" s="293"/>
      <c r="B844" s="290"/>
      <c r="C844" s="141"/>
      <c r="D844" s="88"/>
      <c r="E844" s="88"/>
      <c r="F844" s="88"/>
      <c r="G844" s="123"/>
      <c r="H844" s="89"/>
      <c r="I844" s="89"/>
      <c r="J844" s="89"/>
      <c r="K844" s="89"/>
      <c r="L844" s="93"/>
      <c r="M844" s="127"/>
    </row>
    <row r="845" spans="1:13" s="85" customFormat="1" ht="12.75" customHeight="1" x14ac:dyDescent="0.2">
      <c r="A845" s="293"/>
      <c r="B845" s="290"/>
      <c r="C845" s="141"/>
      <c r="D845" s="88"/>
      <c r="E845" s="88"/>
      <c r="F845" s="88"/>
      <c r="G845" s="123"/>
      <c r="H845" s="89"/>
      <c r="I845" s="89"/>
      <c r="J845" s="89"/>
      <c r="K845" s="89"/>
      <c r="L845" s="93"/>
      <c r="M845" s="127"/>
    </row>
    <row r="846" spans="1:13" s="85" customFormat="1" ht="12.75" customHeight="1" x14ac:dyDescent="0.2">
      <c r="A846" s="293"/>
      <c r="B846" s="290"/>
      <c r="C846" s="141"/>
      <c r="D846" s="88"/>
      <c r="E846" s="88"/>
      <c r="F846" s="88"/>
      <c r="G846" s="123"/>
      <c r="H846" s="89"/>
      <c r="I846" s="89"/>
      <c r="J846" s="89"/>
      <c r="K846" s="89"/>
      <c r="L846" s="93"/>
      <c r="M846" s="127"/>
    </row>
    <row r="847" spans="1:13" s="85" customFormat="1" ht="12.75" customHeight="1" x14ac:dyDescent="0.2">
      <c r="A847" s="293"/>
      <c r="B847" s="290"/>
      <c r="C847" s="141"/>
      <c r="D847" s="88"/>
      <c r="E847" s="88"/>
      <c r="F847" s="88"/>
      <c r="G847" s="123"/>
      <c r="H847" s="89"/>
      <c r="I847" s="89"/>
      <c r="J847" s="89"/>
      <c r="K847" s="89"/>
      <c r="L847" s="93"/>
      <c r="M847" s="127"/>
    </row>
    <row r="848" spans="1:13" s="85" customFormat="1" ht="12.75" customHeight="1" x14ac:dyDescent="0.2">
      <c r="A848" s="293"/>
      <c r="B848" s="290"/>
      <c r="C848" s="141"/>
      <c r="D848" s="88"/>
      <c r="E848" s="88"/>
      <c r="F848" s="88"/>
      <c r="G848" s="123"/>
      <c r="H848" s="89"/>
      <c r="I848" s="89"/>
      <c r="J848" s="89"/>
      <c r="K848" s="89"/>
      <c r="L848" s="93"/>
      <c r="M848" s="127"/>
    </row>
    <row r="849" spans="1:13" s="85" customFormat="1" ht="12.75" customHeight="1" x14ac:dyDescent="0.2">
      <c r="A849" s="293"/>
      <c r="B849" s="290"/>
      <c r="C849" s="141"/>
      <c r="D849" s="88"/>
      <c r="E849" s="88"/>
      <c r="F849" s="88"/>
      <c r="G849" s="123"/>
      <c r="H849" s="89"/>
      <c r="I849" s="89"/>
      <c r="J849" s="89"/>
      <c r="K849" s="89"/>
      <c r="L849" s="93"/>
      <c r="M849" s="127"/>
    </row>
    <row r="850" spans="1:13" s="85" customFormat="1" ht="12.75" customHeight="1" x14ac:dyDescent="0.2">
      <c r="A850" s="293"/>
      <c r="B850" s="290"/>
      <c r="C850" s="141"/>
      <c r="D850" s="88"/>
      <c r="E850" s="88"/>
      <c r="F850" s="88"/>
      <c r="G850" s="123"/>
      <c r="H850" s="89"/>
      <c r="I850" s="89"/>
      <c r="J850" s="89"/>
      <c r="K850" s="89"/>
      <c r="L850" s="93"/>
      <c r="M850" s="127"/>
    </row>
    <row r="851" spans="1:13" s="85" customFormat="1" ht="12.75" customHeight="1" x14ac:dyDescent="0.2">
      <c r="A851" s="293"/>
      <c r="B851" s="290"/>
      <c r="C851" s="141"/>
      <c r="D851" s="88"/>
      <c r="E851" s="88"/>
      <c r="F851" s="88"/>
      <c r="G851" s="123"/>
      <c r="H851" s="89"/>
      <c r="I851" s="89"/>
      <c r="J851" s="89"/>
      <c r="K851" s="89"/>
      <c r="L851" s="93"/>
      <c r="M851" s="127"/>
    </row>
    <row r="852" spans="1:13" s="85" customFormat="1" ht="12.75" customHeight="1" x14ac:dyDescent="0.2">
      <c r="A852" s="293"/>
      <c r="B852" s="290"/>
      <c r="C852" s="141"/>
      <c r="D852" s="88"/>
      <c r="E852" s="88"/>
      <c r="F852" s="88"/>
      <c r="G852" s="123"/>
      <c r="H852" s="89"/>
      <c r="I852" s="89"/>
      <c r="J852" s="89"/>
      <c r="K852" s="89"/>
      <c r="L852" s="93"/>
      <c r="M852" s="127"/>
    </row>
    <row r="853" spans="1:13" s="85" customFormat="1" ht="12.75" customHeight="1" x14ac:dyDescent="0.2">
      <c r="A853" s="293"/>
      <c r="B853" s="290"/>
      <c r="C853" s="141"/>
      <c r="D853" s="88"/>
      <c r="E853" s="88"/>
      <c r="F853" s="88"/>
      <c r="G853" s="123"/>
      <c r="H853" s="89"/>
      <c r="I853" s="89"/>
      <c r="J853" s="89"/>
      <c r="K853" s="89"/>
      <c r="L853" s="93"/>
      <c r="M853" s="127"/>
    </row>
    <row r="854" spans="1:13" s="85" customFormat="1" ht="12.75" customHeight="1" x14ac:dyDescent="0.2">
      <c r="A854" s="293"/>
      <c r="B854" s="290"/>
      <c r="C854" s="141"/>
      <c r="D854" s="88"/>
      <c r="E854" s="88"/>
      <c r="F854" s="88"/>
      <c r="G854" s="123"/>
      <c r="H854" s="89"/>
      <c r="I854" s="89"/>
      <c r="J854" s="89"/>
      <c r="K854" s="89"/>
      <c r="L854" s="93"/>
      <c r="M854" s="127"/>
    </row>
    <row r="855" spans="1:13" s="85" customFormat="1" ht="12.75" customHeight="1" x14ac:dyDescent="0.2">
      <c r="A855" s="294"/>
      <c r="B855" s="291"/>
      <c r="C855" s="141"/>
      <c r="D855" s="88"/>
      <c r="E855" s="88"/>
      <c r="F855" s="88"/>
      <c r="G855" s="123"/>
      <c r="H855" s="89"/>
      <c r="I855" s="89"/>
      <c r="J855" s="89"/>
      <c r="K855" s="89"/>
      <c r="L855" s="93"/>
      <c r="M855" s="127"/>
    </row>
    <row r="856" spans="1:13" s="85" customFormat="1" x14ac:dyDescent="0.2">
      <c r="A856" s="130"/>
      <c r="B856" s="105"/>
      <c r="C856" s="141"/>
      <c r="D856" s="88"/>
      <c r="E856" s="88"/>
      <c r="F856" s="88"/>
      <c r="G856" s="123"/>
      <c r="H856" s="89"/>
      <c r="I856" s="89"/>
      <c r="J856" s="89"/>
      <c r="K856" s="89"/>
      <c r="L856" s="93"/>
      <c r="M856" s="127"/>
    </row>
    <row r="857" spans="1:13" s="85" customFormat="1" x14ac:dyDescent="0.2">
      <c r="A857" s="130"/>
      <c r="B857" s="105"/>
      <c r="C857" s="141"/>
      <c r="D857" s="88"/>
      <c r="E857" s="88"/>
      <c r="F857" s="88"/>
      <c r="G857" s="123"/>
      <c r="H857" s="89"/>
      <c r="I857" s="89"/>
      <c r="J857" s="89"/>
      <c r="K857" s="89"/>
      <c r="L857" s="93"/>
      <c r="M857" s="127"/>
    </row>
    <row r="858" spans="1:13" s="85" customFormat="1" x14ac:dyDescent="0.2">
      <c r="A858" s="130"/>
      <c r="B858" s="105"/>
      <c r="C858" s="141"/>
      <c r="D858" s="88"/>
      <c r="E858" s="88"/>
      <c r="F858" s="88"/>
      <c r="G858" s="123"/>
      <c r="H858" s="89"/>
      <c r="I858" s="89"/>
      <c r="J858" s="89"/>
      <c r="K858" s="89"/>
      <c r="L858" s="93"/>
      <c r="M858" s="127"/>
    </row>
    <row r="859" spans="1:13" s="85" customFormat="1" ht="76.5" customHeight="1" x14ac:dyDescent="0.2">
      <c r="A859" s="292"/>
      <c r="B859" s="289"/>
      <c r="C859" s="141"/>
      <c r="D859" s="88"/>
      <c r="E859" s="88"/>
      <c r="F859" s="88"/>
      <c r="G859" s="123"/>
      <c r="H859" s="89"/>
      <c r="I859" s="89"/>
      <c r="J859" s="89"/>
      <c r="K859" s="89"/>
      <c r="L859" s="93"/>
      <c r="M859" s="127"/>
    </row>
    <row r="860" spans="1:13" s="85" customFormat="1" ht="12.75" customHeight="1" x14ac:dyDescent="0.2">
      <c r="A860" s="293"/>
      <c r="B860" s="290"/>
      <c r="C860" s="141"/>
      <c r="D860" s="88"/>
      <c r="E860" s="88"/>
      <c r="F860" s="88"/>
      <c r="G860" s="123"/>
      <c r="H860" s="89"/>
      <c r="I860" s="89"/>
      <c r="J860" s="89"/>
      <c r="K860" s="89"/>
      <c r="L860" s="93"/>
      <c r="M860" s="127"/>
    </row>
    <row r="861" spans="1:13" s="85" customFormat="1" ht="12.75" customHeight="1" x14ac:dyDescent="0.2">
      <c r="A861" s="293"/>
      <c r="B861" s="290"/>
      <c r="C861" s="141"/>
      <c r="D861" s="88"/>
      <c r="E861" s="88"/>
      <c r="F861" s="88"/>
      <c r="G861" s="123"/>
      <c r="H861" s="89"/>
      <c r="I861" s="89"/>
      <c r="J861" s="89"/>
      <c r="K861" s="89"/>
      <c r="L861" s="93"/>
      <c r="M861" s="127"/>
    </row>
    <row r="862" spans="1:13" s="85" customFormat="1" ht="12.75" customHeight="1" x14ac:dyDescent="0.2">
      <c r="A862" s="294"/>
      <c r="B862" s="291"/>
      <c r="C862" s="141"/>
      <c r="D862" s="88"/>
      <c r="E862" s="88"/>
      <c r="F862" s="88"/>
      <c r="G862" s="123"/>
      <c r="H862" s="89"/>
      <c r="I862" s="89"/>
      <c r="J862" s="89"/>
      <c r="K862" s="89"/>
      <c r="L862" s="93"/>
      <c r="M862" s="127"/>
    </row>
    <row r="863" spans="1:13" s="85" customFormat="1" x14ac:dyDescent="0.2">
      <c r="A863" s="130"/>
      <c r="B863" s="105"/>
      <c r="C863" s="141"/>
      <c r="D863" s="88"/>
      <c r="E863" s="88"/>
      <c r="F863" s="88"/>
      <c r="G863" s="123"/>
      <c r="H863" s="89"/>
      <c r="I863" s="89"/>
      <c r="J863" s="89"/>
      <c r="K863" s="89"/>
      <c r="L863" s="93"/>
      <c r="M863" s="127"/>
    </row>
    <row r="864" spans="1:13" s="85" customFormat="1" x14ac:dyDescent="0.2">
      <c r="A864" s="130"/>
      <c r="B864" s="105"/>
      <c r="C864" s="141"/>
      <c r="D864" s="88"/>
      <c r="E864" s="88"/>
      <c r="F864" s="88"/>
      <c r="G864" s="123"/>
      <c r="H864" s="89"/>
      <c r="I864" s="89"/>
      <c r="J864" s="89"/>
      <c r="K864" s="89"/>
      <c r="L864" s="93"/>
      <c r="M864" s="127"/>
    </row>
    <row r="865" spans="1:13" s="85" customFormat="1" x14ac:dyDescent="0.2">
      <c r="A865" s="130"/>
      <c r="B865" s="105"/>
      <c r="C865" s="141"/>
      <c r="D865" s="88"/>
      <c r="E865" s="88"/>
      <c r="F865" s="88"/>
      <c r="G865" s="123"/>
      <c r="H865" s="89"/>
      <c r="I865" s="89"/>
      <c r="J865" s="89"/>
      <c r="K865" s="89"/>
      <c r="L865" s="93"/>
      <c r="M865" s="127"/>
    </row>
    <row r="866" spans="1:13" s="85" customFormat="1" x14ac:dyDescent="0.2">
      <c r="A866" s="130"/>
      <c r="B866" s="105"/>
      <c r="C866" s="141"/>
      <c r="D866" s="88"/>
      <c r="E866" s="88"/>
      <c r="F866" s="88"/>
      <c r="G866" s="123"/>
      <c r="H866" s="89"/>
      <c r="I866" s="89"/>
      <c r="J866" s="89"/>
      <c r="K866" s="89"/>
      <c r="L866" s="93"/>
      <c r="M866" s="127"/>
    </row>
    <row r="867" spans="1:13" s="85" customFormat="1" x14ac:dyDescent="0.2">
      <c r="A867" s="130"/>
      <c r="B867" s="105"/>
      <c r="C867" s="141"/>
      <c r="D867" s="88"/>
      <c r="E867" s="88"/>
      <c r="F867" s="88"/>
      <c r="G867" s="123"/>
      <c r="H867" s="89"/>
      <c r="I867" s="89"/>
      <c r="J867" s="89"/>
      <c r="K867" s="89"/>
      <c r="L867" s="93"/>
      <c r="M867" s="127"/>
    </row>
    <row r="868" spans="1:13" s="85" customFormat="1" x14ac:dyDescent="0.2">
      <c r="A868" s="130"/>
      <c r="B868" s="105"/>
      <c r="C868" s="141"/>
      <c r="D868" s="88"/>
      <c r="E868" s="88"/>
      <c r="F868" s="88"/>
      <c r="G868" s="123"/>
      <c r="H868" s="89"/>
      <c r="I868" s="89"/>
      <c r="J868" s="89"/>
      <c r="K868" s="89"/>
      <c r="L868" s="93"/>
      <c r="M868" s="127"/>
    </row>
    <row r="869" spans="1:13" s="85" customFormat="1" x14ac:dyDescent="0.2">
      <c r="A869" s="129"/>
      <c r="B869" s="102"/>
      <c r="C869" s="141"/>
      <c r="D869" s="88"/>
      <c r="E869" s="88"/>
      <c r="F869" s="88"/>
      <c r="G869" s="123"/>
      <c r="H869" s="89"/>
      <c r="I869" s="89"/>
      <c r="J869" s="89"/>
      <c r="K869" s="89"/>
      <c r="L869" s="93"/>
      <c r="M869" s="127"/>
    </row>
    <row r="870" spans="1:13" s="85" customFormat="1" x14ac:dyDescent="0.2">
      <c r="A870" s="130"/>
      <c r="B870" s="105"/>
      <c r="C870" s="122"/>
      <c r="D870" s="103"/>
      <c r="E870" s="103"/>
      <c r="F870" s="88"/>
      <c r="G870" s="123"/>
      <c r="H870" s="89"/>
      <c r="I870" s="89"/>
      <c r="J870" s="89"/>
      <c r="K870" s="89"/>
      <c r="L870" s="93"/>
      <c r="M870" s="127"/>
    </row>
    <row r="871" spans="1:13" s="85" customFormat="1" x14ac:dyDescent="0.2">
      <c r="A871" s="130"/>
      <c r="B871" s="105"/>
      <c r="C871" s="103"/>
      <c r="D871" s="103"/>
      <c r="E871" s="103"/>
      <c r="F871" s="88"/>
      <c r="G871" s="123"/>
      <c r="H871" s="89"/>
      <c r="I871" s="89"/>
      <c r="J871" s="89"/>
      <c r="K871" s="89"/>
      <c r="L871" s="93"/>
      <c r="M871" s="127"/>
    </row>
    <row r="872" spans="1:13" s="85" customFormat="1" x14ac:dyDescent="0.2">
      <c r="A872" s="130"/>
      <c r="B872" s="105"/>
      <c r="C872" s="103"/>
      <c r="D872" s="103"/>
      <c r="E872" s="103"/>
      <c r="F872" s="88"/>
      <c r="G872" s="123"/>
      <c r="H872" s="89"/>
      <c r="I872" s="89"/>
      <c r="J872" s="89"/>
      <c r="K872" s="89"/>
      <c r="L872" s="93"/>
      <c r="M872" s="127"/>
    </row>
    <row r="873" spans="1:13" s="85" customFormat="1" x14ac:dyDescent="0.2">
      <c r="A873" s="130"/>
      <c r="B873" s="105"/>
      <c r="C873" s="103"/>
      <c r="D873" s="103"/>
      <c r="E873" s="103"/>
      <c r="F873" s="88"/>
      <c r="G873" s="123"/>
      <c r="H873" s="89"/>
      <c r="I873" s="89"/>
      <c r="J873" s="89"/>
      <c r="K873" s="89"/>
      <c r="L873" s="93"/>
      <c r="M873" s="127"/>
    </row>
    <row r="874" spans="1:13" s="85" customFormat="1" x14ac:dyDescent="0.2">
      <c r="A874" s="130"/>
      <c r="B874" s="105"/>
      <c r="C874" s="103"/>
      <c r="D874" s="103"/>
      <c r="E874" s="103"/>
      <c r="F874" s="88"/>
      <c r="G874" s="123"/>
      <c r="H874" s="89"/>
      <c r="I874" s="89"/>
      <c r="J874" s="89"/>
      <c r="K874" s="89"/>
      <c r="L874" s="93"/>
      <c r="M874" s="127"/>
    </row>
    <row r="875" spans="1:13" s="85" customFormat="1" x14ac:dyDescent="0.2">
      <c r="A875" s="130"/>
      <c r="B875" s="105"/>
      <c r="C875" s="103"/>
      <c r="D875" s="103"/>
      <c r="E875" s="103"/>
      <c r="F875" s="88"/>
      <c r="G875" s="123"/>
      <c r="H875" s="89"/>
      <c r="I875" s="89"/>
      <c r="J875" s="89"/>
      <c r="K875" s="89"/>
      <c r="L875" s="93"/>
      <c r="M875" s="127"/>
    </row>
    <row r="876" spans="1:13" s="85" customFormat="1" x14ac:dyDescent="0.2">
      <c r="A876" s="130"/>
      <c r="B876" s="105"/>
      <c r="C876" s="103"/>
      <c r="D876" s="103"/>
      <c r="E876" s="103"/>
      <c r="F876" s="88"/>
      <c r="G876" s="123"/>
      <c r="H876" s="89"/>
      <c r="I876" s="89"/>
      <c r="J876" s="89"/>
      <c r="K876" s="89"/>
      <c r="L876" s="93"/>
      <c r="M876" s="127"/>
    </row>
    <row r="877" spans="1:13" s="85" customFormat="1" x14ac:dyDescent="0.2">
      <c r="A877" s="130"/>
      <c r="B877" s="105"/>
      <c r="C877" s="103"/>
      <c r="D877" s="103"/>
      <c r="E877" s="103"/>
      <c r="F877" s="88"/>
      <c r="G877" s="123"/>
      <c r="H877" s="89"/>
      <c r="I877" s="89"/>
      <c r="J877" s="89"/>
      <c r="K877" s="89"/>
      <c r="L877" s="93"/>
      <c r="M877" s="127"/>
    </row>
    <row r="878" spans="1:13" s="85" customFormat="1" x14ac:dyDescent="0.2">
      <c r="A878" s="130"/>
      <c r="B878" s="105"/>
      <c r="C878" s="103"/>
      <c r="D878" s="103"/>
      <c r="E878" s="103"/>
      <c r="F878" s="88"/>
      <c r="G878" s="123"/>
      <c r="H878" s="89"/>
      <c r="I878" s="89"/>
      <c r="J878" s="89"/>
      <c r="K878" s="89"/>
      <c r="L878" s="93"/>
      <c r="M878" s="127"/>
    </row>
    <row r="879" spans="1:13" s="85" customFormat="1" x14ac:dyDescent="0.2">
      <c r="A879" s="130"/>
      <c r="B879" s="105"/>
      <c r="C879" s="103"/>
      <c r="D879" s="103"/>
      <c r="E879" s="103"/>
      <c r="F879" s="88"/>
      <c r="G879" s="123"/>
      <c r="H879" s="89"/>
      <c r="I879" s="89"/>
      <c r="J879" s="89"/>
      <c r="K879" s="89"/>
      <c r="L879" s="93"/>
      <c r="M879" s="127"/>
    </row>
    <row r="880" spans="1:13" s="85" customFormat="1" x14ac:dyDescent="0.2">
      <c r="A880" s="130"/>
      <c r="B880" s="105"/>
      <c r="C880" s="103"/>
      <c r="D880" s="103"/>
      <c r="E880" s="103"/>
      <c r="F880" s="88"/>
      <c r="G880" s="123"/>
      <c r="H880" s="89"/>
      <c r="I880" s="89"/>
      <c r="J880" s="89"/>
      <c r="K880" s="89"/>
      <c r="L880" s="93"/>
      <c r="M880" s="127"/>
    </row>
    <row r="881" spans="1:13" s="85" customFormat="1" x14ac:dyDescent="0.2">
      <c r="A881" s="130"/>
      <c r="B881" s="105"/>
      <c r="C881" s="103"/>
      <c r="D881" s="103"/>
      <c r="E881" s="103"/>
      <c r="F881" s="88"/>
      <c r="G881" s="123"/>
      <c r="H881" s="89"/>
      <c r="I881" s="89"/>
      <c r="J881" s="89"/>
      <c r="K881" s="89"/>
      <c r="L881" s="93"/>
      <c r="M881" s="127"/>
    </row>
    <row r="882" spans="1:13" s="85" customFormat="1" x14ac:dyDescent="0.2">
      <c r="A882" s="130"/>
      <c r="B882" s="105"/>
      <c r="C882" s="103"/>
      <c r="D882" s="103"/>
      <c r="E882" s="103"/>
      <c r="F882" s="88"/>
      <c r="G882" s="123"/>
      <c r="H882" s="89"/>
      <c r="I882" s="89"/>
      <c r="J882" s="89"/>
      <c r="K882" s="89"/>
      <c r="L882" s="93"/>
      <c r="M882" s="127"/>
    </row>
    <row r="883" spans="1:13" s="85" customFormat="1" x14ac:dyDescent="0.2">
      <c r="A883" s="130"/>
      <c r="B883" s="105"/>
      <c r="C883" s="103"/>
      <c r="D883" s="103"/>
      <c r="E883" s="103"/>
      <c r="F883" s="88"/>
      <c r="G883" s="123"/>
      <c r="H883" s="89"/>
      <c r="I883" s="89"/>
      <c r="J883" s="89"/>
      <c r="K883" s="89"/>
      <c r="L883" s="93"/>
      <c r="M883" s="127"/>
    </row>
    <row r="884" spans="1:13" s="85" customFormat="1" x14ac:dyDescent="0.2">
      <c r="A884" s="130"/>
      <c r="B884" s="105"/>
      <c r="C884" s="103"/>
      <c r="D884" s="103"/>
      <c r="E884" s="103"/>
      <c r="F884" s="88"/>
      <c r="G884" s="123"/>
      <c r="H884" s="89"/>
      <c r="I884" s="89"/>
      <c r="J884" s="89"/>
      <c r="K884" s="89"/>
      <c r="L884" s="93"/>
      <c r="M884" s="127"/>
    </row>
    <row r="885" spans="1:13" s="85" customFormat="1" x14ac:dyDescent="0.2">
      <c r="A885" s="130"/>
      <c r="B885" s="105"/>
      <c r="C885" s="103"/>
      <c r="D885" s="103"/>
      <c r="E885" s="103"/>
      <c r="F885" s="88"/>
      <c r="G885" s="123"/>
      <c r="H885" s="89"/>
      <c r="I885" s="89"/>
      <c r="J885" s="89"/>
      <c r="K885" s="89"/>
      <c r="L885" s="93"/>
      <c r="M885" s="127"/>
    </row>
    <row r="886" spans="1:13" s="85" customFormat="1" x14ac:dyDescent="0.2">
      <c r="A886" s="130"/>
      <c r="B886" s="105"/>
      <c r="C886" s="103"/>
      <c r="D886" s="103"/>
      <c r="E886" s="103"/>
      <c r="F886" s="88"/>
      <c r="G886" s="123"/>
      <c r="H886" s="89"/>
      <c r="I886" s="89"/>
      <c r="J886" s="89"/>
      <c r="K886" s="89"/>
      <c r="L886" s="93"/>
      <c r="M886" s="127"/>
    </row>
    <row r="887" spans="1:13" s="85" customFormat="1" x14ac:dyDescent="0.2">
      <c r="A887" s="130"/>
      <c r="B887" s="105"/>
      <c r="C887" s="103"/>
      <c r="D887" s="103"/>
      <c r="E887" s="103"/>
      <c r="F887" s="88"/>
      <c r="G887" s="123"/>
      <c r="H887" s="89"/>
      <c r="I887" s="89"/>
      <c r="J887" s="89"/>
      <c r="K887" s="89"/>
      <c r="L887" s="93"/>
      <c r="M887" s="127"/>
    </row>
    <row r="888" spans="1:13" s="85" customFormat="1" x14ac:dyDescent="0.2">
      <c r="A888" s="130"/>
      <c r="B888" s="105"/>
      <c r="C888" s="103"/>
      <c r="D888" s="103"/>
      <c r="E888" s="103"/>
      <c r="F888" s="88"/>
      <c r="G888" s="123"/>
      <c r="H888" s="89"/>
      <c r="I888" s="89"/>
      <c r="J888" s="89"/>
      <c r="K888" s="89"/>
      <c r="L888" s="93"/>
      <c r="M888" s="127"/>
    </row>
    <row r="889" spans="1:13" s="85" customFormat="1" x14ac:dyDescent="0.2">
      <c r="A889" s="130"/>
      <c r="B889" s="105"/>
      <c r="C889" s="103"/>
      <c r="D889" s="103"/>
      <c r="E889" s="103"/>
      <c r="F889" s="88"/>
      <c r="G889" s="123"/>
      <c r="H889" s="89"/>
      <c r="I889" s="89"/>
      <c r="J889" s="89"/>
      <c r="K889" s="89"/>
      <c r="L889" s="93"/>
      <c r="M889" s="127"/>
    </row>
    <row r="890" spans="1:13" s="85" customFormat="1" x14ac:dyDescent="0.2">
      <c r="A890" s="130"/>
      <c r="B890" s="105"/>
      <c r="C890" s="103"/>
      <c r="D890" s="103"/>
      <c r="E890" s="103"/>
      <c r="F890" s="88"/>
      <c r="G890" s="123"/>
      <c r="H890" s="89"/>
      <c r="I890" s="89"/>
      <c r="J890" s="89"/>
      <c r="K890" s="89"/>
      <c r="L890" s="93"/>
      <c r="M890" s="127"/>
    </row>
    <row r="891" spans="1:13" s="85" customFormat="1" x14ac:dyDescent="0.2">
      <c r="A891" s="130"/>
      <c r="B891" s="105"/>
      <c r="C891" s="103"/>
      <c r="D891" s="103"/>
      <c r="E891" s="103"/>
      <c r="F891" s="88"/>
      <c r="G891" s="123"/>
      <c r="H891" s="89"/>
      <c r="I891" s="89"/>
      <c r="J891" s="89"/>
      <c r="K891" s="89"/>
      <c r="L891" s="93"/>
      <c r="M891" s="127"/>
    </row>
    <row r="892" spans="1:13" s="85" customFormat="1" x14ac:dyDescent="0.2">
      <c r="A892" s="130"/>
      <c r="B892" s="105"/>
      <c r="C892" s="103"/>
      <c r="D892" s="103"/>
      <c r="E892" s="103"/>
      <c r="F892" s="88"/>
      <c r="G892" s="123"/>
      <c r="H892" s="89"/>
      <c r="I892" s="89"/>
      <c r="J892" s="89"/>
      <c r="K892" s="89"/>
      <c r="L892" s="93"/>
      <c r="M892" s="127"/>
    </row>
    <row r="893" spans="1:13" s="85" customFormat="1" x14ac:dyDescent="0.2">
      <c r="A893" s="130"/>
      <c r="B893" s="105"/>
      <c r="C893" s="103"/>
      <c r="D893" s="103"/>
      <c r="E893" s="103"/>
      <c r="F893" s="88"/>
      <c r="G893" s="123"/>
      <c r="H893" s="89"/>
      <c r="I893" s="89"/>
      <c r="J893" s="89"/>
      <c r="K893" s="89"/>
      <c r="L893" s="93"/>
      <c r="M893" s="127"/>
    </row>
    <row r="894" spans="1:13" s="85" customFormat="1" x14ac:dyDescent="0.2">
      <c r="A894" s="130"/>
      <c r="B894" s="105"/>
      <c r="C894" s="103"/>
      <c r="D894" s="103"/>
      <c r="E894" s="103"/>
      <c r="F894" s="88"/>
      <c r="G894" s="123"/>
      <c r="H894" s="89"/>
      <c r="I894" s="89"/>
      <c r="J894" s="89"/>
      <c r="K894" s="89"/>
      <c r="L894" s="93"/>
      <c r="M894" s="127"/>
    </row>
    <row r="895" spans="1:13" s="85" customFormat="1" x14ac:dyDescent="0.2">
      <c r="A895" s="130"/>
      <c r="B895" s="105"/>
      <c r="C895" s="103"/>
      <c r="D895" s="103"/>
      <c r="E895" s="103"/>
      <c r="F895" s="88"/>
      <c r="G895" s="123"/>
      <c r="H895" s="89"/>
      <c r="I895" s="89"/>
      <c r="J895" s="89"/>
      <c r="K895" s="89"/>
      <c r="L895" s="93"/>
      <c r="M895" s="127"/>
    </row>
    <row r="896" spans="1:13" s="85" customFormat="1" x14ac:dyDescent="0.2">
      <c r="A896" s="130"/>
      <c r="B896" s="105"/>
      <c r="C896" s="103"/>
      <c r="D896" s="103"/>
      <c r="E896" s="103"/>
      <c r="F896" s="88"/>
      <c r="G896" s="123"/>
      <c r="H896" s="89"/>
      <c r="I896" s="89"/>
      <c r="J896" s="89"/>
      <c r="K896" s="89"/>
      <c r="L896" s="93"/>
      <c r="M896" s="127"/>
    </row>
    <row r="897" spans="1:13" s="85" customFormat="1" x14ac:dyDescent="0.2">
      <c r="A897" s="130"/>
      <c r="B897" s="105"/>
      <c r="C897" s="103"/>
      <c r="D897" s="103"/>
      <c r="E897" s="103"/>
      <c r="F897" s="88"/>
      <c r="G897" s="123"/>
      <c r="H897" s="89"/>
      <c r="I897" s="89"/>
      <c r="J897" s="89"/>
      <c r="K897" s="89"/>
      <c r="L897" s="93"/>
      <c r="M897" s="127"/>
    </row>
    <row r="898" spans="1:13" s="85" customFormat="1" x14ac:dyDescent="0.2">
      <c r="A898" s="130"/>
      <c r="B898" s="105"/>
      <c r="C898" s="103"/>
      <c r="D898" s="103"/>
      <c r="E898" s="103"/>
      <c r="F898" s="88"/>
      <c r="G898" s="123"/>
      <c r="H898" s="89"/>
      <c r="I898" s="89"/>
      <c r="J898" s="89"/>
      <c r="K898" s="89"/>
      <c r="L898" s="93"/>
      <c r="M898" s="127"/>
    </row>
    <row r="899" spans="1:13" s="85" customFormat="1" x14ac:dyDescent="0.2">
      <c r="A899" s="130"/>
      <c r="B899" s="105"/>
      <c r="C899" s="103"/>
      <c r="D899" s="103"/>
      <c r="E899" s="103"/>
      <c r="F899" s="88"/>
      <c r="G899" s="123"/>
      <c r="H899" s="89"/>
      <c r="I899" s="89"/>
      <c r="J899" s="89"/>
      <c r="K899" s="89"/>
      <c r="L899" s="93"/>
      <c r="M899" s="127"/>
    </row>
    <row r="900" spans="1:13" s="85" customFormat="1" x14ac:dyDescent="0.2">
      <c r="A900" s="130"/>
      <c r="B900" s="105"/>
      <c r="C900" s="103"/>
      <c r="D900" s="103"/>
      <c r="E900" s="103"/>
      <c r="F900" s="88"/>
      <c r="G900" s="123"/>
      <c r="H900" s="89"/>
      <c r="I900" s="89"/>
      <c r="J900" s="89"/>
      <c r="K900" s="89"/>
      <c r="L900" s="93"/>
      <c r="M900" s="127"/>
    </row>
    <row r="901" spans="1:13" s="85" customFormat="1" x14ac:dyDescent="0.2">
      <c r="A901" s="130"/>
      <c r="B901" s="105"/>
      <c r="C901" s="103"/>
      <c r="D901" s="103"/>
      <c r="E901" s="103"/>
      <c r="F901" s="88"/>
      <c r="G901" s="123"/>
      <c r="H901" s="89"/>
      <c r="I901" s="89"/>
      <c r="J901" s="89"/>
      <c r="K901" s="89"/>
      <c r="L901" s="93"/>
      <c r="M901" s="127"/>
    </row>
    <row r="902" spans="1:13" s="85" customFormat="1" x14ac:dyDescent="0.2">
      <c r="A902" s="130"/>
      <c r="B902" s="105"/>
      <c r="C902" s="103"/>
      <c r="D902" s="103"/>
      <c r="E902" s="103"/>
      <c r="F902" s="88"/>
      <c r="G902" s="123"/>
      <c r="H902" s="89"/>
      <c r="I902" s="89"/>
      <c r="J902" s="89"/>
      <c r="K902" s="89"/>
      <c r="L902" s="93"/>
      <c r="M902" s="127"/>
    </row>
    <row r="903" spans="1:13" s="85" customFormat="1" x14ac:dyDescent="0.2">
      <c r="A903" s="130"/>
      <c r="B903" s="105"/>
      <c r="C903" s="103"/>
      <c r="D903" s="103"/>
      <c r="E903" s="103"/>
      <c r="F903" s="88"/>
      <c r="G903" s="123"/>
      <c r="H903" s="89"/>
      <c r="I903" s="89"/>
      <c r="J903" s="89"/>
      <c r="K903" s="89"/>
      <c r="L903" s="93"/>
      <c r="M903" s="127"/>
    </row>
    <row r="904" spans="1:13" s="85" customFormat="1" x14ac:dyDescent="0.2">
      <c r="A904" s="130"/>
      <c r="B904" s="105"/>
      <c r="C904" s="103"/>
      <c r="D904" s="103"/>
      <c r="E904" s="103"/>
      <c r="F904" s="88"/>
      <c r="G904" s="123"/>
      <c r="H904" s="89"/>
      <c r="I904" s="89"/>
      <c r="J904" s="89"/>
      <c r="K904" s="89"/>
      <c r="L904" s="93"/>
      <c r="M904" s="127"/>
    </row>
    <row r="905" spans="1:13" s="85" customFormat="1" x14ac:dyDescent="0.2">
      <c r="A905" s="130"/>
      <c r="B905" s="105"/>
      <c r="C905" s="103"/>
      <c r="D905" s="103"/>
      <c r="E905" s="103"/>
      <c r="F905" s="88"/>
      <c r="G905" s="123"/>
      <c r="H905" s="89"/>
      <c r="I905" s="89"/>
      <c r="J905" s="89"/>
      <c r="K905" s="89"/>
      <c r="L905" s="93"/>
      <c r="M905" s="127"/>
    </row>
    <row r="906" spans="1:13" s="85" customFormat="1" x14ac:dyDescent="0.2">
      <c r="A906" s="130"/>
      <c r="B906" s="105"/>
      <c r="C906" s="103"/>
      <c r="D906" s="103"/>
      <c r="E906" s="103"/>
      <c r="F906" s="88"/>
      <c r="G906" s="123"/>
      <c r="H906" s="89"/>
      <c r="I906" s="89"/>
      <c r="J906" s="89"/>
      <c r="K906" s="89"/>
      <c r="L906" s="93"/>
      <c r="M906" s="127"/>
    </row>
    <row r="907" spans="1:13" s="85" customFormat="1" x14ac:dyDescent="0.2">
      <c r="A907" s="130"/>
      <c r="B907" s="105"/>
      <c r="C907" s="103"/>
      <c r="D907" s="103"/>
      <c r="E907" s="103"/>
      <c r="F907" s="88"/>
      <c r="G907" s="123"/>
      <c r="H907" s="89"/>
      <c r="I907" s="89"/>
      <c r="J907" s="89"/>
      <c r="K907" s="89"/>
      <c r="L907" s="93"/>
      <c r="M907" s="127"/>
    </row>
    <row r="908" spans="1:13" s="85" customFormat="1" x14ac:dyDescent="0.2">
      <c r="A908" s="130"/>
      <c r="B908" s="105"/>
      <c r="C908" s="103"/>
      <c r="D908" s="103"/>
      <c r="E908" s="103"/>
      <c r="F908" s="88"/>
      <c r="G908" s="123"/>
      <c r="H908" s="89"/>
      <c r="I908" s="89"/>
      <c r="J908" s="89"/>
      <c r="K908" s="89"/>
      <c r="L908" s="93"/>
      <c r="M908" s="127"/>
    </row>
    <row r="909" spans="1:13" s="85" customFormat="1" x14ac:dyDescent="0.2">
      <c r="A909" s="130"/>
      <c r="B909" s="105"/>
      <c r="C909" s="103"/>
      <c r="D909" s="103"/>
      <c r="E909" s="103"/>
      <c r="F909" s="88"/>
      <c r="G909" s="123"/>
      <c r="H909" s="89"/>
      <c r="I909" s="89"/>
      <c r="J909" s="89"/>
      <c r="K909" s="89"/>
      <c r="L909" s="93"/>
      <c r="M909" s="127"/>
    </row>
    <row r="910" spans="1:13" s="85" customFormat="1" x14ac:dyDescent="0.2">
      <c r="A910" s="130"/>
      <c r="B910" s="105"/>
      <c r="C910" s="103"/>
      <c r="D910" s="103"/>
      <c r="E910" s="103"/>
      <c r="F910" s="88"/>
      <c r="G910" s="123"/>
      <c r="H910" s="89"/>
      <c r="I910" s="89"/>
      <c r="J910" s="89"/>
      <c r="K910" s="89"/>
      <c r="L910" s="93"/>
      <c r="M910" s="127"/>
    </row>
    <row r="911" spans="1:13" s="85" customFormat="1" x14ac:dyDescent="0.2">
      <c r="A911" s="130"/>
      <c r="B911" s="105"/>
      <c r="C911" s="103"/>
      <c r="D911" s="103"/>
      <c r="E911" s="103"/>
      <c r="F911" s="88"/>
      <c r="G911" s="123"/>
      <c r="H911" s="89"/>
      <c r="I911" s="89"/>
      <c r="J911" s="89"/>
      <c r="K911" s="89"/>
      <c r="L911" s="93"/>
      <c r="M911" s="127"/>
    </row>
    <row r="912" spans="1:13" s="85" customFormat="1" x14ac:dyDescent="0.2">
      <c r="A912" s="130"/>
      <c r="B912" s="105"/>
      <c r="C912" s="103"/>
      <c r="D912" s="103"/>
      <c r="E912" s="103"/>
      <c r="F912" s="88"/>
      <c r="G912" s="123"/>
      <c r="H912" s="89"/>
      <c r="I912" s="89"/>
      <c r="J912" s="89"/>
      <c r="K912" s="89"/>
      <c r="L912" s="93"/>
      <c r="M912" s="127"/>
    </row>
    <row r="913" spans="1:13" s="85" customFormat="1" x14ac:dyDescent="0.2">
      <c r="A913" s="130"/>
      <c r="B913" s="105"/>
      <c r="C913" s="103"/>
      <c r="D913" s="103"/>
      <c r="E913" s="103"/>
      <c r="F913" s="88"/>
      <c r="G913" s="123"/>
      <c r="H913" s="89"/>
      <c r="I913" s="89"/>
      <c r="J913" s="89"/>
      <c r="K913" s="89"/>
      <c r="L913" s="93"/>
      <c r="M913" s="127"/>
    </row>
    <row r="914" spans="1:13" s="85" customFormat="1" x14ac:dyDescent="0.2">
      <c r="A914" s="130"/>
      <c r="B914" s="105"/>
      <c r="C914" s="103"/>
      <c r="D914" s="103"/>
      <c r="E914" s="103"/>
      <c r="F914" s="88"/>
      <c r="G914" s="123"/>
      <c r="H914" s="89"/>
      <c r="I914" s="89"/>
      <c r="J914" s="89"/>
      <c r="K914" s="89"/>
      <c r="L914" s="93"/>
      <c r="M914" s="127"/>
    </row>
    <row r="915" spans="1:13" s="85" customFormat="1" x14ac:dyDescent="0.2">
      <c r="A915" s="130"/>
      <c r="B915" s="105"/>
      <c r="C915" s="103"/>
      <c r="D915" s="103"/>
      <c r="E915" s="103"/>
      <c r="F915" s="88"/>
      <c r="G915" s="123"/>
      <c r="H915" s="89"/>
      <c r="I915" s="89"/>
      <c r="J915" s="89"/>
      <c r="K915" s="89"/>
      <c r="L915" s="93"/>
      <c r="M915" s="127"/>
    </row>
    <row r="916" spans="1:13" s="85" customFormat="1" x14ac:dyDescent="0.2">
      <c r="A916" s="130"/>
      <c r="B916" s="105"/>
      <c r="C916" s="103"/>
      <c r="D916" s="103"/>
      <c r="E916" s="103"/>
      <c r="F916" s="88"/>
      <c r="G916" s="123"/>
      <c r="H916" s="89"/>
      <c r="I916" s="89"/>
      <c r="J916" s="89"/>
      <c r="K916" s="89"/>
      <c r="L916" s="93"/>
      <c r="M916" s="127"/>
    </row>
    <row r="917" spans="1:13" s="85" customFormat="1" x14ac:dyDescent="0.2">
      <c r="A917" s="130"/>
      <c r="B917" s="105"/>
      <c r="C917" s="103"/>
      <c r="D917" s="103"/>
      <c r="E917" s="103"/>
      <c r="F917" s="88"/>
      <c r="G917" s="123"/>
      <c r="H917" s="89"/>
      <c r="I917" s="89"/>
      <c r="J917" s="89"/>
      <c r="K917" s="89"/>
      <c r="L917" s="93"/>
      <c r="M917" s="127"/>
    </row>
    <row r="918" spans="1:13" s="85" customFormat="1" x14ac:dyDescent="0.2">
      <c r="A918" s="130"/>
      <c r="B918" s="105"/>
      <c r="C918" s="103"/>
      <c r="D918" s="103"/>
      <c r="E918" s="103"/>
      <c r="F918" s="88"/>
      <c r="G918" s="123"/>
      <c r="H918" s="89"/>
      <c r="I918" s="89"/>
      <c r="J918" s="89"/>
      <c r="K918" s="89"/>
      <c r="L918" s="93"/>
      <c r="M918" s="127"/>
    </row>
    <row r="919" spans="1:13" s="85" customFormat="1" x14ac:dyDescent="0.2">
      <c r="A919" s="130"/>
      <c r="B919" s="105"/>
      <c r="C919" s="103"/>
      <c r="D919" s="103"/>
      <c r="E919" s="103"/>
      <c r="F919" s="88"/>
      <c r="G919" s="123"/>
      <c r="H919" s="89"/>
      <c r="I919" s="89"/>
      <c r="J919" s="89"/>
      <c r="K919" s="89"/>
      <c r="L919" s="93"/>
      <c r="M919" s="127"/>
    </row>
    <row r="920" spans="1:13" s="85" customFormat="1" x14ac:dyDescent="0.2">
      <c r="A920" s="130"/>
      <c r="B920" s="105"/>
      <c r="C920" s="103"/>
      <c r="D920" s="103"/>
      <c r="E920" s="103"/>
      <c r="F920" s="88"/>
      <c r="G920" s="123"/>
      <c r="H920" s="89"/>
      <c r="I920" s="89"/>
      <c r="J920" s="89"/>
      <c r="K920" s="89"/>
      <c r="L920" s="93"/>
      <c r="M920" s="127"/>
    </row>
    <row r="921" spans="1:13" s="85" customFormat="1" x14ac:dyDescent="0.2">
      <c r="A921" s="130"/>
      <c r="B921" s="105"/>
      <c r="C921" s="103"/>
      <c r="D921" s="103"/>
      <c r="E921" s="103"/>
      <c r="F921" s="88"/>
      <c r="G921" s="123"/>
      <c r="H921" s="89"/>
      <c r="I921" s="89"/>
      <c r="J921" s="89"/>
      <c r="K921" s="89"/>
      <c r="L921" s="93"/>
      <c r="M921" s="127"/>
    </row>
    <row r="922" spans="1:13" s="85" customFormat="1" x14ac:dyDescent="0.2">
      <c r="A922" s="130"/>
      <c r="B922" s="105"/>
      <c r="C922" s="103"/>
      <c r="D922" s="103"/>
      <c r="E922" s="103"/>
      <c r="F922" s="88"/>
      <c r="G922" s="123"/>
      <c r="H922" s="89"/>
      <c r="I922" s="89"/>
      <c r="J922" s="89"/>
      <c r="K922" s="89"/>
      <c r="L922" s="93"/>
      <c r="M922" s="127"/>
    </row>
    <row r="923" spans="1:13" s="85" customFormat="1" x14ac:dyDescent="0.2">
      <c r="A923" s="130"/>
      <c r="B923" s="105"/>
      <c r="C923" s="103"/>
      <c r="D923" s="103"/>
      <c r="E923" s="103"/>
      <c r="F923" s="88"/>
      <c r="G923" s="123"/>
      <c r="H923" s="89"/>
      <c r="I923" s="89"/>
      <c r="J923" s="89"/>
      <c r="K923" s="89"/>
      <c r="L923" s="93"/>
      <c r="M923" s="127"/>
    </row>
    <row r="924" spans="1:13" s="85" customFormat="1" x14ac:dyDescent="0.2">
      <c r="A924" s="130"/>
      <c r="B924" s="105"/>
      <c r="C924" s="103"/>
      <c r="D924" s="103"/>
      <c r="E924" s="103"/>
      <c r="F924" s="88"/>
      <c r="G924" s="123"/>
      <c r="H924" s="89"/>
      <c r="I924" s="89"/>
      <c r="J924" s="89"/>
      <c r="K924" s="89"/>
      <c r="L924" s="93"/>
      <c r="M924" s="156"/>
    </row>
    <row r="925" spans="1:13" s="85" customFormat="1" x14ac:dyDescent="0.2">
      <c r="A925" s="130"/>
      <c r="B925" s="105"/>
      <c r="C925" s="141"/>
      <c r="D925" s="88"/>
      <c r="E925" s="88"/>
      <c r="F925" s="88"/>
      <c r="G925" s="123"/>
      <c r="H925" s="89"/>
      <c r="I925" s="89"/>
      <c r="J925" s="89"/>
      <c r="K925" s="89"/>
      <c r="L925" s="93"/>
      <c r="M925" s="127"/>
    </row>
    <row r="926" spans="1:13" s="85" customFormat="1" x14ac:dyDescent="0.2">
      <c r="A926" s="130"/>
      <c r="B926" s="105"/>
      <c r="C926" s="103"/>
      <c r="D926" s="103"/>
      <c r="E926" s="103"/>
      <c r="F926" s="88"/>
      <c r="G926" s="123"/>
      <c r="H926" s="89"/>
      <c r="I926" s="89"/>
      <c r="J926" s="89"/>
      <c r="K926" s="89"/>
      <c r="L926" s="93"/>
      <c r="M926" s="127"/>
    </row>
    <row r="927" spans="1:13" s="85" customFormat="1" x14ac:dyDescent="0.2">
      <c r="A927" s="130"/>
      <c r="B927" s="105"/>
      <c r="C927" s="103"/>
      <c r="D927" s="103"/>
      <c r="E927" s="103"/>
      <c r="F927" s="88"/>
      <c r="G927" s="123"/>
      <c r="H927" s="89"/>
      <c r="I927" s="89"/>
      <c r="J927" s="89"/>
      <c r="K927" s="89"/>
      <c r="L927" s="93"/>
      <c r="M927" s="127"/>
    </row>
    <row r="928" spans="1:13" s="85" customFormat="1" x14ac:dyDescent="0.2">
      <c r="A928" s="130"/>
      <c r="B928" s="105"/>
      <c r="C928" s="103"/>
      <c r="D928" s="103"/>
      <c r="E928" s="103"/>
      <c r="F928" s="88"/>
      <c r="G928" s="123"/>
      <c r="H928" s="89"/>
      <c r="I928" s="89"/>
      <c r="J928" s="89"/>
      <c r="K928" s="89"/>
      <c r="L928" s="93"/>
      <c r="M928" s="127"/>
    </row>
    <row r="929" spans="1:13" s="85" customFormat="1" x14ac:dyDescent="0.2">
      <c r="A929" s="130"/>
      <c r="B929" s="105"/>
      <c r="C929" s="103"/>
      <c r="D929" s="103"/>
      <c r="E929" s="103"/>
      <c r="F929" s="88"/>
      <c r="G929" s="123"/>
      <c r="H929" s="89"/>
      <c r="I929" s="89"/>
      <c r="J929" s="89"/>
      <c r="K929" s="89"/>
      <c r="L929" s="93"/>
      <c r="M929" s="127"/>
    </row>
    <row r="930" spans="1:13" s="85" customFormat="1" x14ac:dyDescent="0.2">
      <c r="A930" s="130"/>
      <c r="B930" s="105"/>
      <c r="C930" s="103"/>
      <c r="D930" s="103"/>
      <c r="E930" s="103"/>
      <c r="F930" s="88"/>
      <c r="G930" s="123"/>
      <c r="H930" s="89"/>
      <c r="I930" s="89"/>
      <c r="J930" s="89"/>
      <c r="K930" s="89"/>
      <c r="L930" s="93"/>
      <c r="M930" s="127"/>
    </row>
    <row r="931" spans="1:13" s="85" customFormat="1" x14ac:dyDescent="0.2">
      <c r="A931" s="130"/>
      <c r="B931" s="105"/>
      <c r="C931" s="103"/>
      <c r="D931" s="103"/>
      <c r="E931" s="103"/>
      <c r="F931" s="88"/>
      <c r="G931" s="123"/>
      <c r="H931" s="89"/>
      <c r="I931" s="89"/>
      <c r="J931" s="89"/>
      <c r="K931" s="89"/>
      <c r="L931" s="93"/>
      <c r="M931" s="127"/>
    </row>
    <row r="932" spans="1:13" s="85" customFormat="1" x14ac:dyDescent="0.2">
      <c r="A932" s="130"/>
      <c r="B932" s="105"/>
      <c r="C932" s="103"/>
      <c r="D932" s="103"/>
      <c r="E932" s="103"/>
      <c r="F932" s="88"/>
      <c r="G932" s="123"/>
      <c r="H932" s="89"/>
      <c r="I932" s="89"/>
      <c r="J932" s="89"/>
      <c r="K932" s="89"/>
      <c r="L932" s="93"/>
      <c r="M932" s="127"/>
    </row>
    <row r="933" spans="1:13" s="85" customFormat="1" x14ac:dyDescent="0.2">
      <c r="A933" s="130"/>
      <c r="B933" s="105"/>
      <c r="C933" s="103"/>
      <c r="D933" s="103"/>
      <c r="E933" s="103"/>
      <c r="F933" s="88"/>
      <c r="G933" s="123"/>
      <c r="H933" s="89"/>
      <c r="I933" s="89"/>
      <c r="J933" s="89"/>
      <c r="K933" s="89"/>
      <c r="L933" s="93"/>
      <c r="M933" s="127"/>
    </row>
    <row r="934" spans="1:13" s="85" customFormat="1" x14ac:dyDescent="0.2">
      <c r="A934" s="130"/>
      <c r="B934" s="105"/>
      <c r="C934" s="103"/>
      <c r="D934" s="103"/>
      <c r="E934" s="103"/>
      <c r="F934" s="88"/>
      <c r="G934" s="123"/>
      <c r="H934" s="89"/>
      <c r="I934" s="89"/>
      <c r="J934" s="89"/>
      <c r="K934" s="89"/>
      <c r="L934" s="93"/>
      <c r="M934" s="127"/>
    </row>
    <row r="935" spans="1:13" s="85" customFormat="1" x14ac:dyDescent="0.2">
      <c r="A935" s="130"/>
      <c r="B935" s="105"/>
      <c r="C935" s="103"/>
      <c r="D935" s="103"/>
      <c r="E935" s="103"/>
      <c r="F935" s="88"/>
      <c r="G935" s="123"/>
      <c r="H935" s="89"/>
      <c r="I935" s="89"/>
      <c r="J935" s="89"/>
      <c r="K935" s="89"/>
      <c r="L935" s="93"/>
      <c r="M935" s="127"/>
    </row>
    <row r="936" spans="1:13" s="85" customFormat="1" x14ac:dyDescent="0.2">
      <c r="A936" s="130"/>
      <c r="B936" s="105"/>
      <c r="C936" s="103"/>
      <c r="D936" s="103"/>
      <c r="E936" s="103"/>
      <c r="F936" s="88"/>
      <c r="G936" s="123"/>
      <c r="H936" s="89"/>
      <c r="I936" s="89"/>
      <c r="J936" s="89"/>
      <c r="K936" s="89"/>
      <c r="L936" s="93"/>
      <c r="M936" s="127"/>
    </row>
    <row r="937" spans="1:13" s="85" customFormat="1" x14ac:dyDescent="0.2">
      <c r="A937" s="130"/>
      <c r="B937" s="105"/>
      <c r="C937" s="103"/>
      <c r="D937" s="103"/>
      <c r="E937" s="103"/>
      <c r="F937" s="88"/>
      <c r="G937" s="123"/>
      <c r="H937" s="89"/>
      <c r="I937" s="89"/>
      <c r="J937" s="89"/>
      <c r="K937" s="89"/>
      <c r="L937" s="93"/>
      <c r="M937" s="127"/>
    </row>
    <row r="938" spans="1:13" s="85" customFormat="1" x14ac:dyDescent="0.2">
      <c r="A938" s="130"/>
      <c r="B938" s="105"/>
      <c r="C938" s="103"/>
      <c r="D938" s="103"/>
      <c r="E938" s="103"/>
      <c r="F938" s="88"/>
      <c r="G938" s="123"/>
      <c r="H938" s="89"/>
      <c r="I938" s="89"/>
      <c r="J938" s="89"/>
      <c r="K938" s="89"/>
      <c r="L938" s="93"/>
      <c r="M938" s="127"/>
    </row>
    <row r="939" spans="1:13" s="85" customFormat="1" x14ac:dyDescent="0.2">
      <c r="A939" s="130"/>
      <c r="B939" s="105"/>
      <c r="C939" s="103"/>
      <c r="D939" s="103"/>
      <c r="E939" s="103"/>
      <c r="F939" s="88"/>
      <c r="G939" s="123"/>
      <c r="H939" s="89"/>
      <c r="I939" s="89"/>
      <c r="J939" s="89"/>
      <c r="K939" s="89"/>
      <c r="L939" s="93"/>
      <c r="M939" s="127"/>
    </row>
    <row r="940" spans="1:13" s="85" customFormat="1" x14ac:dyDescent="0.2">
      <c r="A940" s="130"/>
      <c r="B940" s="105"/>
      <c r="C940" s="103"/>
      <c r="D940" s="103"/>
      <c r="E940" s="103"/>
      <c r="F940" s="88"/>
      <c r="G940" s="123"/>
      <c r="H940" s="89"/>
      <c r="I940" s="89"/>
      <c r="J940" s="89"/>
      <c r="K940" s="89"/>
      <c r="L940" s="93"/>
      <c r="M940" s="127"/>
    </row>
    <row r="941" spans="1:13" s="85" customFormat="1" x14ac:dyDescent="0.2">
      <c r="A941" s="130"/>
      <c r="B941" s="105"/>
      <c r="C941" s="103"/>
      <c r="D941" s="103"/>
      <c r="E941" s="103"/>
      <c r="F941" s="88"/>
      <c r="G941" s="123"/>
      <c r="H941" s="89"/>
      <c r="I941" s="89"/>
      <c r="J941" s="89"/>
      <c r="K941" s="89"/>
      <c r="L941" s="93"/>
      <c r="M941" s="127"/>
    </row>
    <row r="942" spans="1:13" s="85" customFormat="1" x14ac:dyDescent="0.2">
      <c r="A942" s="130"/>
      <c r="B942" s="105"/>
      <c r="C942" s="103"/>
      <c r="D942" s="103"/>
      <c r="E942" s="103"/>
      <c r="F942" s="88"/>
      <c r="G942" s="123"/>
      <c r="H942" s="89"/>
      <c r="I942" s="89"/>
      <c r="J942" s="89"/>
      <c r="K942" s="89"/>
      <c r="L942" s="93"/>
      <c r="M942" s="127"/>
    </row>
    <row r="943" spans="1:13" s="85" customFormat="1" x14ac:dyDescent="0.2">
      <c r="A943" s="130"/>
      <c r="B943" s="105"/>
      <c r="C943" s="103"/>
      <c r="D943" s="103"/>
      <c r="E943" s="103"/>
      <c r="F943" s="88"/>
      <c r="G943" s="123"/>
      <c r="H943" s="89"/>
      <c r="I943" s="89"/>
      <c r="J943" s="89"/>
      <c r="K943" s="89"/>
      <c r="L943" s="93"/>
      <c r="M943" s="127"/>
    </row>
    <row r="944" spans="1:13" s="85" customFormat="1" x14ac:dyDescent="0.2">
      <c r="A944" s="130"/>
      <c r="B944" s="105"/>
      <c r="C944" s="103"/>
      <c r="D944" s="103"/>
      <c r="E944" s="103"/>
      <c r="F944" s="88"/>
      <c r="G944" s="123"/>
      <c r="H944" s="89"/>
      <c r="I944" s="89"/>
      <c r="J944" s="89"/>
      <c r="K944" s="89"/>
      <c r="L944" s="93"/>
      <c r="M944" s="127"/>
    </row>
    <row r="945" spans="1:13" s="85" customFormat="1" x14ac:dyDescent="0.2">
      <c r="A945" s="130"/>
      <c r="B945" s="105"/>
      <c r="C945" s="103"/>
      <c r="D945" s="103"/>
      <c r="E945" s="103"/>
      <c r="F945" s="88"/>
      <c r="G945" s="123"/>
      <c r="H945" s="89"/>
      <c r="I945" s="89"/>
      <c r="J945" s="89"/>
      <c r="K945" s="89"/>
      <c r="L945" s="93"/>
      <c r="M945" s="127"/>
    </row>
    <row r="946" spans="1:13" s="85" customFormat="1" x14ac:dyDescent="0.2">
      <c r="A946" s="130"/>
      <c r="B946" s="105"/>
      <c r="C946" s="103"/>
      <c r="D946" s="103"/>
      <c r="E946" s="103"/>
      <c r="F946" s="88"/>
      <c r="G946" s="123"/>
      <c r="H946" s="89"/>
      <c r="I946" s="89"/>
      <c r="J946" s="89"/>
      <c r="K946" s="89"/>
      <c r="L946" s="93"/>
      <c r="M946" s="127"/>
    </row>
    <row r="947" spans="1:13" s="85" customFormat="1" x14ac:dyDescent="0.2">
      <c r="A947" s="130"/>
      <c r="B947" s="105"/>
      <c r="C947" s="103"/>
      <c r="D947" s="103"/>
      <c r="E947" s="103"/>
      <c r="F947" s="88"/>
      <c r="G947" s="123"/>
      <c r="H947" s="89"/>
      <c r="I947" s="89"/>
      <c r="J947" s="89"/>
      <c r="K947" s="89"/>
      <c r="L947" s="93"/>
      <c r="M947" s="127"/>
    </row>
    <row r="948" spans="1:13" s="85" customFormat="1" x14ac:dyDescent="0.2">
      <c r="A948" s="130"/>
      <c r="B948" s="105"/>
      <c r="C948" s="103"/>
      <c r="D948" s="103"/>
      <c r="E948" s="103"/>
      <c r="F948" s="88"/>
      <c r="G948" s="123"/>
      <c r="H948" s="89"/>
      <c r="I948" s="89"/>
      <c r="J948" s="89"/>
      <c r="K948" s="89"/>
      <c r="L948" s="93"/>
      <c r="M948" s="127"/>
    </row>
    <row r="949" spans="1:13" s="85" customFormat="1" x14ac:dyDescent="0.2">
      <c r="A949" s="130"/>
      <c r="B949" s="105"/>
      <c r="C949" s="103"/>
      <c r="D949" s="103"/>
      <c r="E949" s="103"/>
      <c r="F949" s="88"/>
      <c r="G949" s="123"/>
      <c r="H949" s="89"/>
      <c r="I949" s="89"/>
      <c r="J949" s="89"/>
      <c r="K949" s="89"/>
      <c r="L949" s="93"/>
      <c r="M949" s="127"/>
    </row>
    <row r="950" spans="1:13" s="85" customFormat="1" x14ac:dyDescent="0.2">
      <c r="A950" s="130"/>
      <c r="B950" s="105"/>
      <c r="C950" s="103"/>
      <c r="D950" s="103"/>
      <c r="E950" s="103"/>
      <c r="F950" s="88"/>
      <c r="G950" s="123"/>
      <c r="H950" s="89"/>
      <c r="I950" s="89"/>
      <c r="J950" s="89"/>
      <c r="K950" s="89"/>
      <c r="L950" s="93"/>
      <c r="M950" s="127"/>
    </row>
    <row r="951" spans="1:13" s="85" customFormat="1" x14ac:dyDescent="0.2">
      <c r="A951" s="130"/>
      <c r="B951" s="105"/>
      <c r="C951" s="103"/>
      <c r="D951" s="103"/>
      <c r="E951" s="103"/>
      <c r="F951" s="88"/>
      <c r="G951" s="123"/>
      <c r="H951" s="89"/>
      <c r="I951" s="89"/>
      <c r="J951" s="89"/>
      <c r="K951" s="89"/>
      <c r="L951" s="93"/>
      <c r="M951" s="127"/>
    </row>
    <row r="952" spans="1:13" s="85" customFormat="1" x14ac:dyDescent="0.2">
      <c r="A952" s="130"/>
      <c r="B952" s="105"/>
      <c r="C952" s="103"/>
      <c r="D952" s="103"/>
      <c r="E952" s="103"/>
      <c r="F952" s="88"/>
      <c r="G952" s="123"/>
      <c r="H952" s="89"/>
      <c r="I952" s="89"/>
      <c r="J952" s="89"/>
      <c r="K952" s="89"/>
      <c r="L952" s="93"/>
      <c r="M952" s="127"/>
    </row>
    <row r="953" spans="1:13" s="85" customFormat="1" x14ac:dyDescent="0.2">
      <c r="A953" s="130"/>
      <c r="B953" s="105"/>
      <c r="C953" s="103"/>
      <c r="D953" s="103"/>
      <c r="E953" s="103"/>
      <c r="F953" s="88"/>
      <c r="G953" s="123"/>
      <c r="H953" s="89"/>
      <c r="I953" s="89"/>
      <c r="J953" s="89"/>
      <c r="K953" s="89"/>
      <c r="L953" s="93"/>
      <c r="M953" s="127"/>
    </row>
    <row r="954" spans="1:13" s="85" customFormat="1" x14ac:dyDescent="0.2">
      <c r="A954" s="130"/>
      <c r="B954" s="105"/>
      <c r="C954" s="103"/>
      <c r="D954" s="103"/>
      <c r="E954" s="103"/>
      <c r="F954" s="88"/>
      <c r="G954" s="123"/>
      <c r="H954" s="89"/>
      <c r="I954" s="89"/>
      <c r="J954" s="89"/>
      <c r="K954" s="89"/>
      <c r="L954" s="93"/>
      <c r="M954" s="127"/>
    </row>
    <row r="955" spans="1:13" s="85" customFormat="1" x14ac:dyDescent="0.2">
      <c r="A955" s="130"/>
      <c r="B955" s="105"/>
      <c r="C955" s="103"/>
      <c r="D955" s="103"/>
      <c r="E955" s="103"/>
      <c r="F955" s="88"/>
      <c r="G955" s="123"/>
      <c r="H955" s="89"/>
      <c r="I955" s="89"/>
      <c r="J955" s="89"/>
      <c r="K955" s="89"/>
      <c r="L955" s="93"/>
      <c r="M955" s="127"/>
    </row>
    <row r="956" spans="1:13" s="85" customFormat="1" x14ac:dyDescent="0.2">
      <c r="A956" s="130"/>
      <c r="B956" s="105"/>
      <c r="C956" s="103"/>
      <c r="D956" s="103"/>
      <c r="E956" s="103"/>
      <c r="F956" s="88"/>
      <c r="G956" s="123"/>
      <c r="H956" s="89"/>
      <c r="I956" s="89"/>
      <c r="J956" s="89"/>
      <c r="K956" s="89"/>
      <c r="L956" s="93"/>
      <c r="M956" s="127"/>
    </row>
    <row r="957" spans="1:13" s="85" customFormat="1" x14ac:dyDescent="0.2">
      <c r="A957" s="130"/>
      <c r="B957" s="105"/>
      <c r="C957" s="103"/>
      <c r="D957" s="103"/>
      <c r="E957" s="103"/>
      <c r="F957" s="88"/>
      <c r="G957" s="123"/>
      <c r="H957" s="89"/>
      <c r="I957" s="89"/>
      <c r="J957" s="89"/>
      <c r="K957" s="89"/>
      <c r="L957" s="93"/>
      <c r="M957" s="127"/>
    </row>
    <row r="958" spans="1:13" s="85" customFormat="1" x14ac:dyDescent="0.2">
      <c r="A958" s="130"/>
      <c r="B958" s="105"/>
      <c r="C958" s="103"/>
      <c r="D958" s="103"/>
      <c r="E958" s="103"/>
      <c r="F958" s="88"/>
      <c r="G958" s="123"/>
      <c r="H958" s="89"/>
      <c r="I958" s="89"/>
      <c r="J958" s="89"/>
      <c r="K958" s="89"/>
      <c r="L958" s="93"/>
      <c r="M958" s="156"/>
    </row>
    <row r="959" spans="1:13" s="85" customFormat="1" x14ac:dyDescent="0.2">
      <c r="A959" s="130"/>
      <c r="B959" s="105"/>
      <c r="C959" s="141"/>
      <c r="D959" s="88"/>
      <c r="E959" s="88"/>
      <c r="F959" s="88"/>
      <c r="G959" s="123"/>
      <c r="H959" s="89"/>
      <c r="I959" s="89"/>
      <c r="J959" s="89"/>
      <c r="K959" s="89"/>
      <c r="L959" s="93"/>
      <c r="M959" s="127"/>
    </row>
    <row r="960" spans="1:13" s="85" customFormat="1" x14ac:dyDescent="0.2">
      <c r="A960" s="130"/>
      <c r="B960" s="105"/>
      <c r="C960" s="141"/>
      <c r="D960" s="88"/>
      <c r="E960" s="87"/>
      <c r="F960" s="88"/>
      <c r="G960" s="123"/>
      <c r="H960" s="89"/>
      <c r="I960" s="89"/>
      <c r="J960" s="89"/>
      <c r="K960" s="89"/>
      <c r="L960" s="93"/>
      <c r="M960" s="127"/>
    </row>
    <row r="961" spans="1:13" s="85" customFormat="1" x14ac:dyDescent="0.2">
      <c r="A961" s="130"/>
      <c r="B961" s="105"/>
      <c r="C961" s="141"/>
      <c r="D961" s="88"/>
      <c r="E961" s="87"/>
      <c r="F961" s="88"/>
      <c r="G961" s="123"/>
      <c r="H961" s="89"/>
      <c r="I961" s="89"/>
      <c r="J961" s="89"/>
      <c r="K961" s="89"/>
      <c r="L961" s="93"/>
      <c r="M961" s="127"/>
    </row>
    <row r="962" spans="1:13" s="85" customFormat="1" x14ac:dyDescent="0.2">
      <c r="A962" s="130"/>
      <c r="B962" s="105"/>
      <c r="C962" s="141"/>
      <c r="D962" s="88"/>
      <c r="E962" s="87"/>
      <c r="F962" s="88"/>
      <c r="G962" s="123"/>
      <c r="H962" s="89"/>
      <c r="I962" s="89"/>
      <c r="J962" s="89"/>
      <c r="K962" s="89"/>
      <c r="L962" s="93"/>
      <c r="M962" s="127"/>
    </row>
    <row r="963" spans="1:13" s="85" customFormat="1" x14ac:dyDescent="0.2">
      <c r="A963" s="130"/>
      <c r="B963" s="105"/>
      <c r="C963" s="141"/>
      <c r="D963" s="88"/>
      <c r="E963" s="87"/>
      <c r="F963" s="88"/>
      <c r="G963" s="123"/>
      <c r="H963" s="89"/>
      <c r="I963" s="89"/>
      <c r="J963" s="89"/>
      <c r="K963" s="89"/>
      <c r="L963" s="93"/>
      <c r="M963" s="127"/>
    </row>
    <row r="964" spans="1:13" s="85" customFormat="1" x14ac:dyDescent="0.2">
      <c r="A964" s="130"/>
      <c r="B964" s="105"/>
      <c r="C964" s="141"/>
      <c r="D964" s="88"/>
      <c r="E964" s="87"/>
      <c r="F964" s="88"/>
      <c r="G964" s="123"/>
      <c r="H964" s="89"/>
      <c r="I964" s="89"/>
      <c r="J964" s="89"/>
      <c r="K964" s="89"/>
      <c r="L964" s="93"/>
      <c r="M964" s="127"/>
    </row>
    <row r="965" spans="1:13" s="85" customFormat="1" x14ac:dyDescent="0.2">
      <c r="A965" s="130"/>
      <c r="B965" s="105"/>
      <c r="C965" s="141"/>
      <c r="D965" s="88"/>
      <c r="E965" s="87"/>
      <c r="F965" s="88"/>
      <c r="G965" s="123"/>
      <c r="H965" s="89"/>
      <c r="I965" s="89"/>
      <c r="J965" s="89"/>
      <c r="K965" s="89"/>
      <c r="L965" s="93"/>
      <c r="M965" s="127"/>
    </row>
    <row r="966" spans="1:13" s="85" customFormat="1" x14ac:dyDescent="0.2">
      <c r="A966" s="130"/>
      <c r="B966" s="105"/>
      <c r="C966" s="141"/>
      <c r="D966" s="88"/>
      <c r="E966" s="87"/>
      <c r="F966" s="88"/>
      <c r="G966" s="123"/>
      <c r="H966" s="89"/>
      <c r="I966" s="89"/>
      <c r="J966" s="89"/>
      <c r="K966" s="89"/>
      <c r="L966" s="93"/>
      <c r="M966" s="127"/>
    </row>
    <row r="967" spans="1:13" s="85" customFormat="1" x14ac:dyDescent="0.2">
      <c r="A967" s="130"/>
      <c r="B967" s="105"/>
      <c r="C967" s="141"/>
      <c r="D967" s="88"/>
      <c r="E967" s="87"/>
      <c r="F967" s="88"/>
      <c r="G967" s="123"/>
      <c r="H967" s="89"/>
      <c r="I967" s="89"/>
      <c r="J967" s="89"/>
      <c r="K967" s="89"/>
      <c r="L967" s="93"/>
      <c r="M967" s="127"/>
    </row>
    <row r="968" spans="1:13" s="85" customFormat="1" x14ac:dyDescent="0.2">
      <c r="A968" s="130"/>
      <c r="B968" s="105"/>
      <c r="C968" s="141"/>
      <c r="D968" s="88"/>
      <c r="E968" s="87"/>
      <c r="F968" s="88"/>
      <c r="G968" s="123"/>
      <c r="H968" s="89"/>
      <c r="I968" s="89"/>
      <c r="J968" s="89"/>
      <c r="K968" s="89"/>
      <c r="L968" s="93"/>
      <c r="M968" s="127"/>
    </row>
    <row r="969" spans="1:13" s="85" customFormat="1" x14ac:dyDescent="0.2">
      <c r="A969" s="130"/>
      <c r="B969" s="105"/>
      <c r="C969" s="141"/>
      <c r="D969" s="88"/>
      <c r="E969" s="87"/>
      <c r="F969" s="88"/>
      <c r="G969" s="123"/>
      <c r="H969" s="89"/>
      <c r="I969" s="89"/>
      <c r="J969" s="89"/>
      <c r="K969" s="89"/>
      <c r="L969" s="93"/>
      <c r="M969" s="127"/>
    </row>
    <row r="970" spans="1:13" s="85" customFormat="1" x14ac:dyDescent="0.2">
      <c r="A970" s="130"/>
      <c r="B970" s="105"/>
      <c r="C970" s="141"/>
      <c r="D970" s="88"/>
      <c r="E970" s="87"/>
      <c r="F970" s="88"/>
      <c r="G970" s="123"/>
      <c r="H970" s="89"/>
      <c r="I970" s="89"/>
      <c r="J970" s="89"/>
      <c r="K970" s="89"/>
      <c r="L970" s="93"/>
      <c r="M970" s="127"/>
    </row>
    <row r="971" spans="1:13" s="85" customFormat="1" x14ac:dyDescent="0.2">
      <c r="A971" s="130"/>
      <c r="B971" s="105"/>
      <c r="C971" s="141"/>
      <c r="D971" s="88"/>
      <c r="E971" s="87"/>
      <c r="F971" s="88"/>
      <c r="G971" s="123"/>
      <c r="H971" s="89"/>
      <c r="I971" s="89"/>
      <c r="J971" s="89"/>
      <c r="K971" s="89"/>
      <c r="L971" s="93"/>
      <c r="M971" s="127"/>
    </row>
    <row r="972" spans="1:13" s="85" customFormat="1" x14ac:dyDescent="0.2">
      <c r="A972" s="130"/>
      <c r="B972" s="105"/>
      <c r="C972" s="141"/>
      <c r="D972" s="88"/>
      <c r="E972" s="87"/>
      <c r="F972" s="88"/>
      <c r="G972" s="123"/>
      <c r="H972" s="89"/>
      <c r="I972" s="89"/>
      <c r="J972" s="89"/>
      <c r="K972" s="89"/>
      <c r="L972" s="93"/>
      <c r="M972" s="127"/>
    </row>
    <row r="973" spans="1:13" s="85" customFormat="1" x14ac:dyDescent="0.2">
      <c r="A973" s="130"/>
      <c r="B973" s="105"/>
      <c r="C973" s="141"/>
      <c r="D973" s="88"/>
      <c r="E973" s="87"/>
      <c r="F973" s="88"/>
      <c r="G973" s="123"/>
      <c r="H973" s="89"/>
      <c r="I973" s="89"/>
      <c r="J973" s="89"/>
      <c r="K973" s="89"/>
      <c r="L973" s="93"/>
      <c r="M973" s="127"/>
    </row>
    <row r="974" spans="1:13" s="85" customFormat="1" x14ac:dyDescent="0.2">
      <c r="A974" s="130"/>
      <c r="B974" s="105"/>
      <c r="C974" s="141"/>
      <c r="D974" s="88"/>
      <c r="E974" s="87"/>
      <c r="F974" s="88"/>
      <c r="G974" s="123"/>
      <c r="H974" s="89"/>
      <c r="I974" s="89"/>
      <c r="J974" s="89"/>
      <c r="K974" s="89"/>
      <c r="L974" s="93"/>
      <c r="M974" s="127"/>
    </row>
    <row r="975" spans="1:13" s="85" customFormat="1" x14ac:dyDescent="0.2">
      <c r="A975" s="130"/>
      <c r="B975" s="105"/>
      <c r="C975" s="141"/>
      <c r="D975" s="88"/>
      <c r="E975" s="87"/>
      <c r="F975" s="88"/>
      <c r="G975" s="123"/>
      <c r="H975" s="89"/>
      <c r="I975" s="89"/>
      <c r="J975" s="89"/>
      <c r="K975" s="89"/>
      <c r="L975" s="93"/>
      <c r="M975" s="127"/>
    </row>
    <row r="976" spans="1:13" s="85" customFormat="1" x14ac:dyDescent="0.2">
      <c r="A976" s="130"/>
      <c r="B976" s="105"/>
      <c r="C976" s="141"/>
      <c r="D976" s="88"/>
      <c r="E976" s="88"/>
      <c r="F976" s="88"/>
      <c r="G976" s="123"/>
      <c r="H976" s="89"/>
      <c r="I976" s="89"/>
      <c r="J976" s="89"/>
      <c r="K976" s="89"/>
      <c r="L976" s="93"/>
      <c r="M976" s="127"/>
    </row>
    <row r="977" spans="1:13" s="85" customFormat="1" x14ac:dyDescent="0.2">
      <c r="A977" s="129"/>
      <c r="B977" s="102"/>
      <c r="C977" s="141"/>
      <c r="D977" s="88"/>
      <c r="E977" s="88"/>
      <c r="F977" s="88"/>
      <c r="G977" s="123"/>
      <c r="H977" s="89"/>
      <c r="I977" s="89"/>
      <c r="J977" s="89"/>
      <c r="K977" s="89"/>
      <c r="L977" s="93"/>
      <c r="M977" s="127"/>
    </row>
    <row r="978" spans="1:13" s="85" customFormat="1" x14ac:dyDescent="0.2">
      <c r="A978" s="130"/>
      <c r="B978" s="105"/>
      <c r="C978" s="141"/>
      <c r="D978" s="88"/>
      <c r="E978" s="88"/>
      <c r="F978" s="88"/>
      <c r="G978" s="123"/>
      <c r="H978" s="89"/>
      <c r="I978" s="89"/>
      <c r="J978" s="89"/>
      <c r="K978" s="89"/>
      <c r="L978" s="93"/>
      <c r="M978" s="127"/>
    </row>
    <row r="979" spans="1:13" s="85" customFormat="1" x14ac:dyDescent="0.2">
      <c r="A979" s="130"/>
      <c r="B979" s="105"/>
      <c r="C979" s="141"/>
      <c r="D979" s="88"/>
      <c r="E979" s="88"/>
      <c r="F979" s="88"/>
      <c r="G979" s="123"/>
      <c r="H979" s="89"/>
      <c r="I979" s="89"/>
      <c r="J979" s="89"/>
      <c r="K979" s="89"/>
      <c r="L979" s="93"/>
      <c r="M979" s="127"/>
    </row>
    <row r="980" spans="1:13" s="85" customFormat="1" x14ac:dyDescent="0.2">
      <c r="A980" s="130"/>
      <c r="B980" s="105"/>
      <c r="C980" s="141"/>
      <c r="D980" s="88"/>
      <c r="E980" s="88"/>
      <c r="F980" s="88"/>
      <c r="G980" s="123"/>
      <c r="H980" s="89"/>
      <c r="I980" s="89"/>
      <c r="J980" s="89"/>
      <c r="K980" s="89"/>
      <c r="L980" s="93"/>
      <c r="M980" s="127"/>
    </row>
    <row r="981" spans="1:13" s="85" customFormat="1" x14ac:dyDescent="0.2">
      <c r="A981" s="130"/>
      <c r="B981" s="105"/>
      <c r="C981" s="141"/>
      <c r="D981" s="88"/>
      <c r="E981" s="88"/>
      <c r="F981" s="88"/>
      <c r="G981" s="123"/>
      <c r="H981" s="89"/>
      <c r="I981" s="89"/>
      <c r="J981" s="89"/>
      <c r="K981" s="89"/>
      <c r="L981" s="93"/>
      <c r="M981" s="127"/>
    </row>
    <row r="982" spans="1:13" s="85" customFormat="1" x14ac:dyDescent="0.2">
      <c r="A982" s="130"/>
      <c r="B982" s="105"/>
      <c r="C982" s="141"/>
      <c r="D982" s="88"/>
      <c r="E982" s="88"/>
      <c r="F982" s="88"/>
      <c r="G982" s="123"/>
      <c r="H982" s="89"/>
      <c r="I982" s="89"/>
      <c r="J982" s="89"/>
      <c r="K982" s="89"/>
      <c r="L982" s="93"/>
      <c r="M982" s="127"/>
    </row>
    <row r="983" spans="1:13" s="85" customFormat="1" x14ac:dyDescent="0.2">
      <c r="A983" s="130"/>
      <c r="B983" s="105"/>
      <c r="C983" s="141"/>
      <c r="D983" s="88"/>
      <c r="E983" s="88"/>
      <c r="F983" s="88"/>
      <c r="G983" s="141"/>
      <c r="H983" s="89"/>
      <c r="I983" s="89"/>
      <c r="J983" s="89"/>
      <c r="K983" s="89"/>
      <c r="L983" s="93"/>
      <c r="M983" s="127"/>
    </row>
    <row r="984" spans="1:13" s="85" customFormat="1" x14ac:dyDescent="0.2">
      <c r="A984" s="130"/>
      <c r="B984" s="105"/>
      <c r="C984" s="141"/>
      <c r="D984" s="88"/>
      <c r="E984" s="88"/>
      <c r="F984" s="88"/>
      <c r="G984" s="141"/>
      <c r="H984" s="89"/>
      <c r="I984" s="89"/>
      <c r="J984" s="89"/>
      <c r="K984" s="89"/>
      <c r="L984" s="93"/>
      <c r="M984" s="127"/>
    </row>
    <row r="985" spans="1:13" s="85" customFormat="1" x14ac:dyDescent="0.2">
      <c r="A985" s="130"/>
      <c r="B985" s="105"/>
      <c r="C985" s="141"/>
      <c r="D985" s="88"/>
      <c r="E985" s="88"/>
      <c r="F985" s="88"/>
      <c r="G985" s="123"/>
      <c r="H985" s="89"/>
      <c r="I985" s="89"/>
      <c r="J985" s="89"/>
      <c r="K985" s="89"/>
      <c r="L985" s="93"/>
      <c r="M985" s="127"/>
    </row>
    <row r="986" spans="1:13" s="85" customFormat="1" x14ac:dyDescent="0.2">
      <c r="A986" s="130"/>
      <c r="B986" s="105"/>
      <c r="C986" s="141"/>
      <c r="D986" s="88"/>
      <c r="E986" s="88"/>
      <c r="F986" s="88"/>
      <c r="G986" s="123"/>
      <c r="H986" s="89"/>
      <c r="I986" s="89"/>
      <c r="J986" s="89"/>
      <c r="K986" s="89"/>
      <c r="L986" s="93"/>
      <c r="M986" s="127"/>
    </row>
    <row r="987" spans="1:13" s="85" customFormat="1" x14ac:dyDescent="0.2">
      <c r="A987" s="130"/>
      <c r="B987" s="105"/>
      <c r="C987" s="141"/>
      <c r="D987" s="88"/>
      <c r="E987" s="88"/>
      <c r="F987" s="88"/>
      <c r="G987" s="123"/>
      <c r="H987" s="89"/>
      <c r="I987" s="89"/>
      <c r="J987" s="89"/>
      <c r="K987" s="89"/>
      <c r="L987" s="93"/>
      <c r="M987" s="127"/>
    </row>
    <row r="988" spans="1:13" s="85" customFormat="1" x14ac:dyDescent="0.2">
      <c r="A988" s="130"/>
      <c r="B988" s="105"/>
      <c r="C988" s="141"/>
      <c r="D988" s="88"/>
      <c r="E988" s="88"/>
      <c r="F988" s="88"/>
      <c r="G988" s="123"/>
      <c r="H988" s="89"/>
      <c r="I988" s="89"/>
      <c r="J988" s="89"/>
      <c r="K988" s="89"/>
      <c r="L988" s="93"/>
      <c r="M988" s="127"/>
    </row>
    <row r="989" spans="1:13" s="85" customFormat="1" x14ac:dyDescent="0.2">
      <c r="A989" s="130"/>
      <c r="B989" s="105"/>
      <c r="C989" s="141"/>
      <c r="D989" s="88"/>
      <c r="E989" s="88"/>
      <c r="F989" s="88"/>
      <c r="G989" s="123"/>
      <c r="H989" s="89"/>
      <c r="I989" s="89"/>
      <c r="J989" s="89"/>
      <c r="K989" s="89"/>
      <c r="L989" s="93"/>
      <c r="M989" s="127"/>
    </row>
    <row r="990" spans="1:13" s="85" customFormat="1" x14ac:dyDescent="0.2">
      <c r="A990" s="130"/>
      <c r="B990" s="105"/>
      <c r="C990" s="141"/>
      <c r="D990" s="88"/>
      <c r="E990" s="88"/>
      <c r="F990" s="88"/>
      <c r="G990" s="123"/>
      <c r="H990" s="89"/>
      <c r="I990" s="89"/>
      <c r="J990" s="89"/>
      <c r="K990" s="89"/>
      <c r="L990" s="93"/>
      <c r="M990" s="127"/>
    </row>
    <row r="991" spans="1:13" s="85" customFormat="1" x14ac:dyDescent="0.2">
      <c r="A991" s="130"/>
      <c r="B991" s="105"/>
      <c r="C991" s="141"/>
      <c r="D991" s="88"/>
      <c r="E991" s="88"/>
      <c r="F991" s="88"/>
      <c r="G991" s="123"/>
      <c r="H991" s="89"/>
      <c r="I991" s="89"/>
      <c r="J991" s="89"/>
      <c r="K991" s="89"/>
      <c r="L991" s="93"/>
      <c r="M991" s="127"/>
    </row>
    <row r="992" spans="1:13" s="85" customFormat="1" x14ac:dyDescent="0.2">
      <c r="A992" s="130"/>
      <c r="B992" s="105"/>
      <c r="C992" s="141"/>
      <c r="D992" s="88"/>
      <c r="E992" s="88"/>
      <c r="F992" s="88"/>
      <c r="G992" s="123"/>
      <c r="H992" s="89"/>
      <c r="I992" s="89"/>
      <c r="J992" s="89"/>
      <c r="K992" s="89"/>
      <c r="L992" s="93"/>
      <c r="M992" s="127"/>
    </row>
    <row r="993" spans="1:13" s="85" customFormat="1" x14ac:dyDescent="0.2">
      <c r="A993" s="130"/>
      <c r="B993" s="105"/>
      <c r="C993" s="141"/>
      <c r="D993" s="150"/>
      <c r="E993" s="150"/>
      <c r="F993" s="150"/>
      <c r="G993" s="152"/>
      <c r="H993" s="153"/>
      <c r="I993" s="153"/>
      <c r="J993" s="153"/>
      <c r="K993" s="153"/>
      <c r="L993" s="154"/>
      <c r="M993" s="155"/>
    </row>
    <row r="994" spans="1:13" s="85" customFormat="1" x14ac:dyDescent="0.2">
      <c r="A994" s="130"/>
      <c r="B994" s="105"/>
      <c r="C994" s="141"/>
      <c r="D994" s="150"/>
      <c r="E994" s="150"/>
      <c r="F994" s="150"/>
      <c r="G994" s="152"/>
      <c r="H994" s="153"/>
      <c r="I994" s="153"/>
      <c r="J994" s="153"/>
      <c r="K994" s="153"/>
      <c r="L994" s="154"/>
      <c r="M994" s="155"/>
    </row>
    <row r="995" spans="1:13" s="85" customFormat="1" x14ac:dyDescent="0.2">
      <c r="A995" s="130"/>
      <c r="B995" s="105"/>
      <c r="C995" s="141"/>
      <c r="D995" s="150"/>
      <c r="E995" s="150"/>
      <c r="F995" s="150"/>
      <c r="G995" s="152"/>
      <c r="H995" s="153"/>
      <c r="I995" s="153"/>
      <c r="J995" s="153"/>
      <c r="K995" s="153"/>
      <c r="L995" s="154"/>
      <c r="M995" s="155"/>
    </row>
    <row r="996" spans="1:13" s="85" customFormat="1" x14ac:dyDescent="0.2">
      <c r="A996" s="130"/>
      <c r="B996" s="105"/>
      <c r="C996" s="141"/>
      <c r="D996" s="150"/>
      <c r="E996" s="150"/>
      <c r="F996" s="150"/>
      <c r="G996" s="152"/>
      <c r="H996" s="153"/>
      <c r="I996" s="153"/>
      <c r="J996" s="153"/>
      <c r="K996" s="153"/>
      <c r="L996" s="154"/>
      <c r="M996" s="155"/>
    </row>
    <row r="997" spans="1:13" s="85" customFormat="1" x14ac:dyDescent="0.2">
      <c r="A997" s="130"/>
      <c r="B997" s="105"/>
      <c r="C997" s="141"/>
      <c r="D997" s="150"/>
      <c r="E997" s="150"/>
      <c r="F997" s="150"/>
      <c r="G997" s="152"/>
      <c r="H997" s="153"/>
      <c r="I997" s="153"/>
      <c r="J997" s="153"/>
      <c r="K997" s="153"/>
      <c r="L997" s="154"/>
      <c r="M997" s="155"/>
    </row>
    <row r="998" spans="1:13" s="85" customFormat="1" x14ac:dyDescent="0.2">
      <c r="A998" s="130"/>
      <c r="B998" s="105"/>
      <c r="C998" s="141"/>
      <c r="D998" s="150"/>
      <c r="E998" s="150"/>
      <c r="F998" s="150"/>
      <c r="G998" s="152"/>
      <c r="H998" s="153"/>
      <c r="I998" s="153"/>
      <c r="J998" s="153"/>
      <c r="K998" s="153"/>
      <c r="L998" s="154"/>
      <c r="M998" s="155"/>
    </row>
    <row r="999" spans="1:13" s="85" customFormat="1" x14ac:dyDescent="0.2">
      <c r="A999" s="130"/>
      <c r="B999" s="105"/>
      <c r="C999" s="141"/>
      <c r="D999" s="150"/>
      <c r="E999" s="150"/>
      <c r="F999" s="150"/>
      <c r="G999" s="152"/>
      <c r="H999" s="153"/>
      <c r="I999" s="153"/>
      <c r="J999" s="153"/>
      <c r="K999" s="153"/>
      <c r="L999" s="154"/>
      <c r="M999" s="155"/>
    </row>
    <row r="1000" spans="1:13" s="85" customFormat="1" x14ac:dyDescent="0.2">
      <c r="A1000" s="130"/>
      <c r="B1000" s="105"/>
      <c r="C1000" s="141"/>
      <c r="D1000" s="150"/>
      <c r="E1000" s="150"/>
      <c r="F1000" s="150"/>
      <c r="G1000" s="152"/>
      <c r="H1000" s="153"/>
      <c r="I1000" s="153"/>
      <c r="J1000" s="153"/>
      <c r="K1000" s="153"/>
      <c r="L1000" s="154"/>
      <c r="M1000" s="155"/>
    </row>
    <row r="1001" spans="1:13" s="85" customFormat="1" x14ac:dyDescent="0.2">
      <c r="A1001" s="130"/>
      <c r="B1001" s="105"/>
      <c r="C1001" s="141"/>
      <c r="D1001" s="150"/>
      <c r="E1001" s="150"/>
      <c r="F1001" s="150"/>
      <c r="G1001" s="152"/>
      <c r="H1001" s="153"/>
      <c r="I1001" s="153"/>
      <c r="J1001" s="153"/>
      <c r="K1001" s="153"/>
      <c r="L1001" s="154"/>
      <c r="M1001" s="155"/>
    </row>
    <row r="1002" spans="1:13" s="85" customFormat="1" x14ac:dyDescent="0.2">
      <c r="A1002" s="130"/>
      <c r="B1002" s="105"/>
      <c r="C1002" s="141"/>
      <c r="D1002" s="150"/>
      <c r="E1002" s="150"/>
      <c r="F1002" s="150"/>
      <c r="G1002" s="152"/>
      <c r="H1002" s="153"/>
      <c r="I1002" s="153"/>
      <c r="J1002" s="153"/>
      <c r="K1002" s="153"/>
      <c r="L1002" s="154"/>
      <c r="M1002" s="155"/>
    </row>
    <row r="1003" spans="1:13" s="85" customFormat="1" x14ac:dyDescent="0.2">
      <c r="A1003" s="130"/>
      <c r="B1003" s="105"/>
      <c r="C1003" s="141"/>
      <c r="D1003" s="150"/>
      <c r="E1003" s="150"/>
      <c r="F1003" s="150"/>
      <c r="G1003" s="152"/>
      <c r="H1003" s="153"/>
      <c r="I1003" s="153"/>
      <c r="J1003" s="153"/>
      <c r="K1003" s="153"/>
      <c r="L1003" s="154"/>
      <c r="M1003" s="155"/>
    </row>
    <row r="1004" spans="1:13" s="85" customFormat="1" x14ac:dyDescent="0.2">
      <c r="A1004" s="130"/>
      <c r="B1004" s="105"/>
      <c r="C1004" s="141"/>
      <c r="D1004" s="150"/>
      <c r="E1004" s="150"/>
      <c r="F1004" s="150"/>
      <c r="G1004" s="152"/>
      <c r="H1004" s="153"/>
      <c r="I1004" s="153"/>
      <c r="J1004" s="153"/>
      <c r="K1004" s="153"/>
      <c r="L1004" s="154"/>
      <c r="M1004" s="155"/>
    </row>
    <row r="1005" spans="1:13" s="85" customFormat="1" x14ac:dyDescent="0.2">
      <c r="A1005" s="130"/>
      <c r="B1005" s="105"/>
      <c r="C1005" s="141"/>
      <c r="D1005" s="150"/>
      <c r="E1005" s="150"/>
      <c r="F1005" s="150"/>
      <c r="G1005" s="152"/>
      <c r="H1005" s="153"/>
      <c r="I1005" s="153"/>
      <c r="J1005" s="153"/>
      <c r="K1005" s="153"/>
      <c r="L1005" s="154"/>
      <c r="M1005" s="155"/>
    </row>
    <row r="1006" spans="1:13" s="85" customFormat="1" x14ac:dyDescent="0.2">
      <c r="A1006" s="130"/>
      <c r="B1006" s="105"/>
      <c r="C1006" s="141"/>
      <c r="D1006" s="150"/>
      <c r="E1006" s="150"/>
      <c r="F1006" s="150"/>
      <c r="G1006" s="152"/>
      <c r="H1006" s="153"/>
      <c r="I1006" s="153"/>
      <c r="J1006" s="153"/>
      <c r="K1006" s="153"/>
      <c r="L1006" s="154"/>
      <c r="M1006" s="155"/>
    </row>
    <row r="1007" spans="1:13" s="85" customFormat="1" x14ac:dyDescent="0.2">
      <c r="A1007" s="130"/>
      <c r="B1007" s="105"/>
      <c r="C1007" s="141"/>
      <c r="D1007" s="150"/>
      <c r="E1007" s="150"/>
      <c r="F1007" s="150"/>
      <c r="G1007" s="152"/>
      <c r="H1007" s="153"/>
      <c r="I1007" s="153"/>
      <c r="J1007" s="153"/>
      <c r="K1007" s="153"/>
      <c r="L1007" s="154"/>
      <c r="M1007" s="155"/>
    </row>
    <row r="1008" spans="1:13" s="85" customFormat="1" x14ac:dyDescent="0.2">
      <c r="A1008" s="130"/>
      <c r="B1008" s="105"/>
      <c r="C1008" s="141"/>
      <c r="D1008" s="150"/>
      <c r="E1008" s="150"/>
      <c r="F1008" s="150"/>
      <c r="G1008" s="152"/>
      <c r="H1008" s="153"/>
      <c r="I1008" s="153"/>
      <c r="J1008" s="153"/>
      <c r="K1008" s="153"/>
      <c r="L1008" s="154"/>
      <c r="M1008" s="155"/>
    </row>
    <row r="1009" spans="1:13" s="85" customFormat="1" x14ac:dyDescent="0.2">
      <c r="A1009" s="130"/>
      <c r="B1009" s="105"/>
      <c r="C1009" s="141"/>
      <c r="D1009" s="150"/>
      <c r="E1009" s="150"/>
      <c r="F1009" s="150"/>
      <c r="G1009" s="152"/>
      <c r="H1009" s="153"/>
      <c r="I1009" s="153"/>
      <c r="J1009" s="153"/>
      <c r="K1009" s="153"/>
      <c r="L1009" s="154"/>
      <c r="M1009" s="155"/>
    </row>
    <row r="1010" spans="1:13" s="85" customFormat="1" x14ac:dyDescent="0.2">
      <c r="A1010" s="130"/>
      <c r="B1010" s="105"/>
      <c r="C1010" s="141"/>
      <c r="D1010" s="150"/>
      <c r="E1010" s="150"/>
      <c r="F1010" s="150"/>
      <c r="G1010" s="152"/>
      <c r="H1010" s="153"/>
      <c r="I1010" s="153"/>
      <c r="J1010" s="153"/>
      <c r="K1010" s="153"/>
      <c r="L1010" s="154"/>
      <c r="M1010" s="155"/>
    </row>
    <row r="1011" spans="1:13" s="85" customFormat="1" x14ac:dyDescent="0.2">
      <c r="A1011" s="130"/>
      <c r="B1011" s="105"/>
      <c r="C1011" s="141"/>
      <c r="D1011" s="150"/>
      <c r="E1011" s="150"/>
      <c r="F1011" s="150"/>
      <c r="G1011" s="152"/>
      <c r="H1011" s="153"/>
      <c r="I1011" s="153"/>
      <c r="J1011" s="153"/>
      <c r="K1011" s="153"/>
      <c r="L1011" s="154"/>
      <c r="M1011" s="155"/>
    </row>
    <row r="1012" spans="1:13" s="85" customFormat="1" x14ac:dyDescent="0.2">
      <c r="A1012" s="130"/>
      <c r="B1012" s="105"/>
      <c r="C1012" s="141"/>
      <c r="D1012" s="150"/>
      <c r="E1012" s="150"/>
      <c r="F1012" s="150"/>
      <c r="G1012" s="152"/>
      <c r="H1012" s="153"/>
      <c r="I1012" s="153"/>
      <c r="J1012" s="153"/>
      <c r="K1012" s="153"/>
      <c r="L1012" s="154"/>
      <c r="M1012" s="155"/>
    </row>
    <row r="1013" spans="1:13" s="85" customFormat="1" x14ac:dyDescent="0.2">
      <c r="A1013" s="130"/>
      <c r="B1013" s="105"/>
      <c r="C1013" s="141"/>
      <c r="D1013" s="150"/>
      <c r="E1013" s="150"/>
      <c r="F1013" s="150"/>
      <c r="G1013" s="152"/>
      <c r="H1013" s="153"/>
      <c r="I1013" s="153"/>
      <c r="J1013" s="153"/>
      <c r="K1013" s="153"/>
      <c r="L1013" s="154"/>
      <c r="M1013" s="155"/>
    </row>
    <row r="1014" spans="1:13" s="85" customFormat="1" x14ac:dyDescent="0.2">
      <c r="A1014" s="130"/>
      <c r="B1014" s="105"/>
      <c r="C1014" s="141"/>
      <c r="D1014" s="150"/>
      <c r="E1014" s="150"/>
      <c r="F1014" s="150"/>
      <c r="G1014" s="152"/>
      <c r="H1014" s="153"/>
      <c r="I1014" s="153"/>
      <c r="J1014" s="153"/>
      <c r="K1014" s="153"/>
      <c r="L1014" s="154"/>
      <c r="M1014" s="155"/>
    </row>
    <row r="1015" spans="1:13" s="85" customFormat="1" x14ac:dyDescent="0.2">
      <c r="A1015" s="130"/>
      <c r="B1015" s="105"/>
      <c r="C1015" s="141"/>
      <c r="D1015" s="150"/>
      <c r="E1015" s="150"/>
      <c r="F1015" s="150"/>
      <c r="G1015" s="152"/>
      <c r="H1015" s="153"/>
      <c r="I1015" s="153"/>
      <c r="J1015" s="153"/>
      <c r="K1015" s="153"/>
      <c r="L1015" s="154"/>
      <c r="M1015" s="155"/>
    </row>
    <row r="1016" spans="1:13" s="85" customFormat="1" x14ac:dyDescent="0.2">
      <c r="A1016" s="130"/>
      <c r="B1016" s="105"/>
      <c r="C1016" s="141"/>
      <c r="D1016" s="150"/>
      <c r="E1016" s="151"/>
      <c r="F1016" s="150"/>
      <c r="G1016" s="152"/>
      <c r="H1016" s="153"/>
      <c r="I1016" s="153"/>
      <c r="J1016" s="153"/>
      <c r="K1016" s="153"/>
      <c r="L1016" s="154"/>
      <c r="M1016" s="155"/>
    </row>
    <row r="1017" spans="1:13" s="85" customFormat="1" x14ac:dyDescent="0.2">
      <c r="A1017" s="130"/>
      <c r="B1017" s="105"/>
      <c r="C1017" s="141"/>
      <c r="D1017" s="150"/>
      <c r="E1017" s="150"/>
      <c r="F1017" s="150"/>
      <c r="G1017" s="152"/>
      <c r="H1017" s="153"/>
      <c r="I1017" s="153"/>
      <c r="J1017" s="153"/>
      <c r="K1017" s="153"/>
      <c r="L1017" s="154"/>
      <c r="M1017" s="155"/>
    </row>
    <row r="1018" spans="1:13" s="85" customFormat="1" x14ac:dyDescent="0.2">
      <c r="A1018" s="130"/>
      <c r="B1018" s="105"/>
      <c r="C1018" s="141"/>
      <c r="D1018" s="150"/>
      <c r="E1018" s="150"/>
      <c r="F1018" s="150"/>
      <c r="G1018" s="152"/>
      <c r="H1018" s="153"/>
      <c r="I1018" s="153"/>
      <c r="J1018" s="153"/>
      <c r="K1018" s="153"/>
      <c r="L1018" s="154"/>
      <c r="M1018" s="155"/>
    </row>
    <row r="1019" spans="1:13" s="85" customFormat="1" x14ac:dyDescent="0.2">
      <c r="A1019" s="130"/>
      <c r="B1019" s="105"/>
      <c r="C1019" s="141"/>
      <c r="D1019" s="150"/>
      <c r="E1019" s="150"/>
      <c r="F1019" s="150"/>
      <c r="G1019" s="152"/>
      <c r="H1019" s="153"/>
      <c r="I1019" s="153"/>
      <c r="J1019" s="153"/>
      <c r="K1019" s="153"/>
      <c r="L1019" s="154"/>
      <c r="M1019" s="155"/>
    </row>
    <row r="1020" spans="1:13" s="85" customFormat="1" x14ac:dyDescent="0.2">
      <c r="A1020" s="130"/>
      <c r="B1020" s="105"/>
      <c r="C1020" s="141"/>
      <c r="D1020" s="150"/>
      <c r="E1020" s="150"/>
      <c r="F1020" s="150"/>
      <c r="G1020" s="152"/>
      <c r="H1020" s="153"/>
      <c r="I1020" s="153"/>
      <c r="J1020" s="153"/>
      <c r="K1020" s="153"/>
      <c r="L1020" s="154"/>
      <c r="M1020" s="155"/>
    </row>
    <row r="1021" spans="1:13" s="85" customFormat="1" x14ac:dyDescent="0.2">
      <c r="A1021" s="130"/>
      <c r="B1021" s="105"/>
      <c r="C1021" s="141"/>
      <c r="D1021" s="150"/>
      <c r="E1021" s="150"/>
      <c r="F1021" s="150"/>
      <c r="G1021" s="152"/>
      <c r="H1021" s="153"/>
      <c r="I1021" s="153"/>
      <c r="J1021" s="153"/>
      <c r="K1021" s="153"/>
      <c r="L1021" s="154"/>
      <c r="M1021" s="155"/>
    </row>
    <row r="1022" spans="1:13" s="85" customFormat="1" x14ac:dyDescent="0.2">
      <c r="A1022" s="130"/>
      <c r="B1022" s="105"/>
      <c r="C1022" s="141"/>
      <c r="D1022" s="150"/>
      <c r="E1022" s="150"/>
      <c r="F1022" s="150"/>
      <c r="G1022" s="152"/>
      <c r="H1022" s="153"/>
      <c r="I1022" s="153"/>
      <c r="J1022" s="153"/>
      <c r="K1022" s="153"/>
      <c r="L1022" s="154"/>
      <c r="M1022" s="155"/>
    </row>
    <row r="1023" spans="1:13" s="85" customFormat="1" x14ac:dyDescent="0.2">
      <c r="A1023" s="130"/>
      <c r="B1023" s="105"/>
      <c r="C1023" s="141"/>
      <c r="D1023" s="150"/>
      <c r="E1023" s="150"/>
      <c r="F1023" s="150"/>
      <c r="G1023" s="152"/>
      <c r="H1023" s="153"/>
      <c r="I1023" s="153"/>
      <c r="J1023" s="153"/>
      <c r="K1023" s="153"/>
      <c r="L1023" s="154"/>
      <c r="M1023" s="155"/>
    </row>
    <row r="1024" spans="1:13" s="85" customFormat="1" x14ac:dyDescent="0.2">
      <c r="A1024" s="130"/>
      <c r="B1024" s="105"/>
      <c r="C1024" s="141"/>
      <c r="D1024" s="88"/>
      <c r="E1024" s="87"/>
      <c r="F1024" s="88"/>
      <c r="G1024" s="123"/>
      <c r="H1024" s="89"/>
      <c r="I1024" s="89"/>
      <c r="J1024" s="89"/>
      <c r="K1024" s="89"/>
      <c r="L1024" s="93"/>
      <c r="M1024" s="127"/>
    </row>
    <row r="1025" spans="1:16" s="85" customFormat="1" x14ac:dyDescent="0.2">
      <c r="A1025" s="130"/>
      <c r="B1025" s="105"/>
      <c r="C1025" s="141"/>
      <c r="D1025" s="88"/>
      <c r="E1025" s="87"/>
      <c r="F1025" s="88"/>
      <c r="G1025" s="123"/>
      <c r="H1025" s="89"/>
      <c r="I1025" s="89"/>
      <c r="J1025" s="89"/>
      <c r="K1025" s="89"/>
      <c r="L1025" s="93"/>
      <c r="M1025" s="127"/>
    </row>
    <row r="1026" spans="1:16" s="85" customFormat="1" x14ac:dyDescent="0.2">
      <c r="A1026" s="130"/>
      <c r="B1026" s="105"/>
      <c r="C1026" s="141"/>
      <c r="D1026" s="88"/>
      <c r="E1026" s="87"/>
      <c r="F1026" s="88"/>
      <c r="G1026" s="123"/>
      <c r="H1026" s="89"/>
      <c r="I1026" s="89"/>
      <c r="J1026" s="89"/>
      <c r="K1026" s="89"/>
      <c r="L1026" s="93"/>
      <c r="M1026" s="127"/>
    </row>
    <row r="1027" spans="1:16" s="85" customFormat="1" x14ac:dyDescent="0.2">
      <c r="A1027" s="130"/>
      <c r="B1027" s="105"/>
      <c r="C1027" s="141"/>
      <c r="D1027" s="88"/>
      <c r="E1027" s="88"/>
      <c r="F1027" s="88"/>
      <c r="G1027" s="123"/>
      <c r="H1027" s="89"/>
      <c r="I1027" s="89"/>
      <c r="J1027" s="89"/>
      <c r="K1027" s="89"/>
      <c r="L1027" s="93"/>
      <c r="M1027" s="128"/>
      <c r="O1027" s="123"/>
      <c r="P1027" s="89"/>
    </row>
    <row r="1028" spans="1:16" s="85" customFormat="1" x14ac:dyDescent="0.2">
      <c r="A1028" s="130"/>
      <c r="B1028" s="105"/>
      <c r="C1028" s="141"/>
      <c r="D1028" s="88"/>
      <c r="E1028" s="88"/>
      <c r="F1028" s="88"/>
      <c r="G1028" s="123"/>
      <c r="H1028" s="89"/>
      <c r="I1028" s="89"/>
      <c r="J1028" s="89"/>
      <c r="K1028" s="89"/>
      <c r="L1028" s="93"/>
      <c r="M1028" s="128"/>
      <c r="O1028" s="123"/>
      <c r="P1028" s="89"/>
    </row>
    <row r="1029" spans="1:16" s="85" customFormat="1" x14ac:dyDescent="0.2">
      <c r="A1029" s="130"/>
      <c r="B1029" s="105"/>
      <c r="C1029" s="141"/>
      <c r="D1029" s="88"/>
      <c r="E1029" s="88"/>
      <c r="F1029" s="88"/>
      <c r="G1029" s="123"/>
      <c r="H1029" s="89"/>
      <c r="I1029" s="89"/>
      <c r="J1029" s="89"/>
      <c r="K1029" s="89"/>
      <c r="L1029" s="93"/>
      <c r="M1029" s="128"/>
      <c r="O1029" s="123"/>
      <c r="P1029" s="89"/>
    </row>
    <row r="1030" spans="1:16" s="85" customFormat="1" x14ac:dyDescent="0.2">
      <c r="A1030" s="130"/>
      <c r="B1030" s="105"/>
      <c r="C1030" s="141"/>
      <c r="D1030" s="88"/>
      <c r="E1030" s="88"/>
      <c r="F1030" s="88"/>
      <c r="G1030" s="123"/>
      <c r="H1030" s="89"/>
      <c r="I1030" s="89"/>
      <c r="J1030" s="89"/>
      <c r="K1030" s="89"/>
      <c r="L1030" s="93"/>
      <c r="M1030" s="128"/>
      <c r="O1030" s="123"/>
      <c r="P1030" s="89"/>
    </row>
    <row r="1031" spans="1:16" s="85" customFormat="1" x14ac:dyDescent="0.2">
      <c r="A1031" s="130"/>
      <c r="B1031" s="105"/>
      <c r="C1031" s="141"/>
      <c r="D1031" s="88"/>
      <c r="E1031" s="88"/>
      <c r="F1031" s="88"/>
      <c r="G1031" s="123"/>
      <c r="H1031" s="89"/>
      <c r="I1031" s="89"/>
      <c r="J1031" s="89"/>
      <c r="K1031" s="89"/>
      <c r="L1031" s="93"/>
      <c r="M1031" s="128"/>
      <c r="O1031" s="123"/>
      <c r="P1031" s="89"/>
    </row>
    <row r="1032" spans="1:16" s="85" customFormat="1" x14ac:dyDescent="0.2">
      <c r="A1032" s="130"/>
      <c r="B1032" s="105"/>
      <c r="C1032" s="141"/>
      <c r="D1032" s="88"/>
      <c r="E1032" s="88"/>
      <c r="F1032" s="88"/>
      <c r="G1032" s="123"/>
      <c r="H1032" s="89"/>
      <c r="I1032" s="89"/>
      <c r="J1032" s="89"/>
      <c r="K1032" s="89"/>
      <c r="L1032" s="93"/>
      <c r="M1032" s="128"/>
      <c r="O1032" s="123"/>
      <c r="P1032" s="89"/>
    </row>
    <row r="1033" spans="1:16" s="85" customFormat="1" x14ac:dyDescent="0.2">
      <c r="A1033" s="130"/>
      <c r="B1033" s="105"/>
      <c r="C1033" s="141"/>
      <c r="D1033" s="88"/>
      <c r="E1033" s="88"/>
      <c r="F1033" s="88"/>
      <c r="G1033" s="123"/>
      <c r="H1033" s="89"/>
      <c r="I1033" s="89"/>
      <c r="J1033" s="89"/>
      <c r="K1033" s="89"/>
      <c r="L1033" s="93"/>
      <c r="M1033" s="128"/>
      <c r="O1033" s="123"/>
      <c r="P1033" s="89"/>
    </row>
    <row r="1034" spans="1:16" s="85" customFormat="1" x14ac:dyDescent="0.2">
      <c r="A1034" s="130"/>
      <c r="B1034" s="105"/>
      <c r="C1034" s="141"/>
      <c r="D1034" s="88"/>
      <c r="E1034" s="88"/>
      <c r="F1034" s="88"/>
      <c r="G1034" s="123"/>
      <c r="H1034" s="89"/>
      <c r="I1034" s="89"/>
      <c r="J1034" s="89"/>
      <c r="K1034" s="89"/>
      <c r="L1034" s="93"/>
      <c r="M1034" s="128"/>
      <c r="O1034" s="123"/>
      <c r="P1034" s="89"/>
    </row>
    <row r="1035" spans="1:16" s="85" customFormat="1" x14ac:dyDescent="0.2">
      <c r="A1035" s="130"/>
      <c r="B1035" s="105"/>
      <c r="C1035" s="141"/>
      <c r="D1035" s="88"/>
      <c r="E1035" s="88"/>
      <c r="F1035" s="88"/>
      <c r="G1035" s="123"/>
      <c r="H1035" s="89"/>
      <c r="I1035" s="89"/>
      <c r="J1035" s="89"/>
      <c r="K1035" s="89"/>
      <c r="L1035" s="93"/>
      <c r="M1035" s="128"/>
      <c r="O1035" s="123"/>
      <c r="P1035" s="89"/>
    </row>
    <row r="1036" spans="1:16" s="85" customFormat="1" x14ac:dyDescent="0.2">
      <c r="A1036" s="130"/>
      <c r="B1036" s="105"/>
      <c r="C1036" s="141"/>
      <c r="D1036" s="88"/>
      <c r="E1036" s="88"/>
      <c r="F1036" s="88"/>
      <c r="G1036" s="123"/>
      <c r="H1036" s="89"/>
      <c r="I1036" s="89"/>
      <c r="J1036" s="89"/>
      <c r="K1036" s="89"/>
      <c r="L1036" s="93"/>
      <c r="M1036" s="128"/>
      <c r="O1036" s="123"/>
      <c r="P1036" s="89"/>
    </row>
    <row r="1037" spans="1:16" s="85" customFormat="1" x14ac:dyDescent="0.2">
      <c r="A1037" s="130"/>
      <c r="B1037" s="105"/>
      <c r="C1037" s="141"/>
      <c r="D1037" s="88"/>
      <c r="E1037" s="88"/>
      <c r="F1037" s="88"/>
      <c r="G1037" s="123"/>
      <c r="H1037" s="89"/>
      <c r="I1037" s="89"/>
      <c r="J1037" s="89"/>
      <c r="K1037" s="89"/>
      <c r="L1037" s="93"/>
      <c r="M1037" s="128"/>
      <c r="O1037" s="123"/>
      <c r="P1037" s="89"/>
    </row>
    <row r="1038" spans="1:16" s="85" customFormat="1" x14ac:dyDescent="0.2">
      <c r="A1038" s="130"/>
      <c r="B1038" s="105"/>
      <c r="C1038" s="141"/>
      <c r="D1038" s="88"/>
      <c r="E1038" s="88"/>
      <c r="F1038" s="88"/>
      <c r="G1038" s="123"/>
      <c r="H1038" s="89"/>
      <c r="I1038" s="89"/>
      <c r="J1038" s="89"/>
      <c r="K1038" s="89"/>
      <c r="L1038" s="93"/>
      <c r="M1038" s="128"/>
      <c r="O1038" s="123"/>
      <c r="P1038" s="89"/>
    </row>
    <row r="1039" spans="1:16" s="85" customFormat="1" x14ac:dyDescent="0.2">
      <c r="A1039" s="130"/>
      <c r="B1039" s="105"/>
      <c r="C1039" s="141"/>
      <c r="D1039" s="88"/>
      <c r="E1039" s="88"/>
      <c r="F1039" s="88"/>
      <c r="G1039" s="123"/>
      <c r="H1039" s="89"/>
      <c r="I1039" s="89"/>
      <c r="J1039" s="89"/>
      <c r="K1039" s="89"/>
      <c r="L1039" s="93"/>
      <c r="M1039" s="128"/>
    </row>
    <row r="1040" spans="1:16" s="85" customFormat="1" x14ac:dyDescent="0.2">
      <c r="A1040" s="130"/>
      <c r="B1040" s="105"/>
      <c r="C1040" s="141"/>
      <c r="D1040" s="88"/>
      <c r="E1040" s="87"/>
      <c r="F1040" s="88"/>
      <c r="G1040" s="123"/>
      <c r="H1040" s="89"/>
      <c r="I1040" s="89"/>
      <c r="J1040" s="89"/>
      <c r="K1040" s="89"/>
      <c r="L1040" s="89"/>
      <c r="M1040" s="128"/>
    </row>
    <row r="1041" spans="1:13" s="85" customFormat="1" x14ac:dyDescent="0.2">
      <c r="A1041" s="130"/>
      <c r="B1041" s="105"/>
      <c r="C1041" s="141"/>
      <c r="D1041" s="88"/>
      <c r="E1041" s="87"/>
      <c r="F1041" s="88"/>
      <c r="G1041" s="123"/>
      <c r="H1041" s="89"/>
      <c r="I1041" s="89"/>
      <c r="J1041" s="89"/>
      <c r="K1041" s="89"/>
      <c r="L1041" s="93"/>
      <c r="M1041" s="128"/>
    </row>
    <row r="1042" spans="1:13" s="85" customFormat="1" x14ac:dyDescent="0.2">
      <c r="A1042" s="130"/>
      <c r="B1042" s="105"/>
      <c r="C1042" s="141"/>
      <c r="D1042" s="88"/>
      <c r="E1042" s="87"/>
      <c r="F1042" s="88"/>
      <c r="G1042" s="123"/>
      <c r="H1042" s="89"/>
      <c r="I1042" s="89"/>
      <c r="J1042" s="89"/>
      <c r="K1042" s="89"/>
      <c r="L1042" s="93"/>
      <c r="M1042" s="128"/>
    </row>
    <row r="1043" spans="1:13" s="85" customFormat="1" x14ac:dyDescent="0.2">
      <c r="A1043" s="130"/>
      <c r="B1043" s="105"/>
      <c r="C1043" s="141"/>
      <c r="D1043" s="88"/>
      <c r="E1043" s="87"/>
      <c r="F1043" s="88"/>
      <c r="G1043" s="123"/>
      <c r="H1043" s="89"/>
      <c r="I1043" s="89"/>
      <c r="J1043" s="89"/>
      <c r="K1043" s="89"/>
      <c r="L1043" s="93"/>
      <c r="M1043" s="128"/>
    </row>
    <row r="1044" spans="1:13" s="85" customFormat="1" x14ac:dyDescent="0.2">
      <c r="A1044" s="130"/>
      <c r="B1044" s="105"/>
      <c r="C1044" s="141"/>
      <c r="D1044" s="88"/>
      <c r="E1044" s="87"/>
      <c r="F1044" s="88"/>
      <c r="G1044" s="123"/>
      <c r="H1044" s="89"/>
      <c r="I1044" s="89"/>
      <c r="J1044" s="89"/>
      <c r="K1044" s="89"/>
      <c r="L1044" s="89"/>
      <c r="M1044" s="128"/>
    </row>
    <row r="1045" spans="1:13" s="85" customFormat="1" x14ac:dyDescent="0.2">
      <c r="A1045" s="130"/>
      <c r="B1045" s="105"/>
      <c r="C1045" s="141"/>
      <c r="D1045" s="88"/>
      <c r="E1045" s="87"/>
      <c r="F1045" s="88"/>
      <c r="G1045" s="123"/>
      <c r="H1045" s="89"/>
      <c r="I1045" s="89"/>
      <c r="J1045" s="89"/>
      <c r="K1045" s="89"/>
      <c r="L1045" s="93"/>
      <c r="M1045" s="128"/>
    </row>
    <row r="1046" spans="1:13" s="85" customFormat="1" x14ac:dyDescent="0.2">
      <c r="A1046" s="130"/>
      <c r="B1046" s="105"/>
      <c r="C1046" s="141"/>
      <c r="D1046" s="88"/>
      <c r="E1046" s="87"/>
      <c r="F1046" s="88"/>
      <c r="G1046" s="123"/>
      <c r="H1046" s="89"/>
      <c r="I1046" s="89"/>
      <c r="J1046" s="89"/>
      <c r="K1046" s="89"/>
      <c r="L1046" s="93"/>
      <c r="M1046" s="128"/>
    </row>
    <row r="1047" spans="1:13" s="85" customFormat="1" x14ac:dyDescent="0.2">
      <c r="A1047" s="130"/>
      <c r="B1047" s="105"/>
      <c r="C1047" s="141"/>
      <c r="D1047" s="88"/>
      <c r="E1047" s="87"/>
      <c r="F1047" s="88"/>
      <c r="G1047" s="123"/>
      <c r="H1047" s="89"/>
      <c r="I1047" s="89"/>
      <c r="J1047" s="89"/>
      <c r="K1047" s="89"/>
      <c r="L1047" s="93"/>
      <c r="M1047" s="128"/>
    </row>
    <row r="1048" spans="1:13" s="85" customFormat="1" x14ac:dyDescent="0.2">
      <c r="A1048" s="130"/>
      <c r="B1048" s="105"/>
      <c r="C1048" s="141"/>
      <c r="D1048" s="88"/>
      <c r="E1048" s="87"/>
      <c r="F1048" s="88"/>
      <c r="G1048" s="123"/>
      <c r="H1048" s="89"/>
      <c r="I1048" s="89"/>
      <c r="J1048" s="89"/>
      <c r="K1048" s="89"/>
      <c r="L1048" s="93"/>
      <c r="M1048" s="128"/>
    </row>
    <row r="1049" spans="1:13" s="85" customFormat="1" x14ac:dyDescent="0.2">
      <c r="A1049" s="130"/>
      <c r="B1049" s="105"/>
      <c r="C1049" s="141"/>
      <c r="D1049" s="88"/>
      <c r="E1049" s="87"/>
      <c r="F1049" s="88"/>
      <c r="G1049" s="123"/>
      <c r="H1049" s="89"/>
      <c r="I1049" s="89"/>
      <c r="J1049" s="89"/>
      <c r="K1049" s="89"/>
      <c r="L1049" s="93"/>
      <c r="M1049" s="128"/>
    </row>
    <row r="1050" spans="1:13" s="85" customFormat="1" x14ac:dyDescent="0.2">
      <c r="A1050" s="104"/>
      <c r="B1050" s="105"/>
      <c r="C1050" s="141" t="s">
        <v>627</v>
      </c>
      <c r="D1050" s="88"/>
      <c r="E1050" s="87"/>
      <c r="F1050" s="88"/>
      <c r="G1050" s="123"/>
      <c r="H1050" s="89"/>
      <c r="I1050" s="89"/>
      <c r="J1050" s="89"/>
      <c r="K1050" s="89"/>
      <c r="L1050" s="93"/>
      <c r="M1050" s="128"/>
    </row>
    <row r="1051" spans="1:13" s="85" customFormat="1" x14ac:dyDescent="0.2">
      <c r="A1051" s="104"/>
      <c r="B1051" s="105"/>
      <c r="C1051" s="141" t="s">
        <v>627</v>
      </c>
      <c r="D1051" s="88"/>
      <c r="E1051" s="87"/>
      <c r="F1051" s="88"/>
      <c r="G1051" s="123"/>
      <c r="H1051" s="89"/>
      <c r="I1051" s="89"/>
      <c r="J1051" s="89"/>
      <c r="K1051" s="89"/>
      <c r="L1051" s="93"/>
      <c r="M1051" s="128"/>
    </row>
    <row r="1052" spans="1:13" s="85" customFormat="1" x14ac:dyDescent="0.2">
      <c r="A1052" s="104"/>
      <c r="B1052" s="105"/>
      <c r="C1052" s="141" t="s">
        <v>627</v>
      </c>
      <c r="D1052" s="88"/>
      <c r="E1052" s="87"/>
      <c r="F1052" s="88"/>
      <c r="G1052" s="123"/>
      <c r="H1052" s="89"/>
      <c r="I1052" s="89"/>
      <c r="J1052" s="89"/>
      <c r="K1052" s="89"/>
      <c r="L1052" s="93"/>
      <c r="M1052" s="128"/>
    </row>
    <row r="1053" spans="1:13" s="85" customFormat="1" x14ac:dyDescent="0.2">
      <c r="A1053" s="104"/>
      <c r="B1053" s="105"/>
      <c r="C1053" s="141" t="s">
        <v>627</v>
      </c>
      <c r="D1053" s="88"/>
      <c r="E1053" s="87"/>
      <c r="F1053" s="88"/>
      <c r="G1053" s="123"/>
      <c r="H1053" s="89"/>
      <c r="I1053" s="89"/>
      <c r="J1053" s="89"/>
      <c r="K1053" s="89"/>
      <c r="L1053" s="93"/>
      <c r="M1053" s="128"/>
    </row>
    <row r="1054" spans="1:13" s="85" customFormat="1" x14ac:dyDescent="0.2">
      <c r="A1054" s="104"/>
      <c r="B1054" s="105"/>
      <c r="C1054" s="141" t="s">
        <v>627</v>
      </c>
      <c r="D1054" s="88"/>
      <c r="E1054" s="87"/>
      <c r="F1054" s="88"/>
      <c r="G1054" s="123"/>
      <c r="H1054" s="89"/>
      <c r="I1054" s="89"/>
      <c r="J1054" s="89"/>
      <c r="K1054" s="89"/>
      <c r="L1054" s="93"/>
      <c r="M1054" s="128"/>
    </row>
    <row r="1055" spans="1:13" s="85" customFormat="1" x14ac:dyDescent="0.2">
      <c r="A1055" s="104"/>
      <c r="B1055" s="105"/>
      <c r="C1055" s="141" t="s">
        <v>627</v>
      </c>
      <c r="D1055" s="88"/>
      <c r="E1055" s="87"/>
      <c r="F1055" s="88"/>
      <c r="G1055" s="123"/>
      <c r="H1055" s="89"/>
      <c r="I1055" s="89"/>
      <c r="J1055" s="89"/>
      <c r="K1055" s="89"/>
      <c r="L1055" s="89"/>
      <c r="M1055" s="128"/>
    </row>
    <row r="1056" spans="1:13" s="85" customFormat="1" x14ac:dyDescent="0.2">
      <c r="A1056" s="104"/>
      <c r="B1056" s="105"/>
      <c r="C1056" s="141" t="s">
        <v>627</v>
      </c>
      <c r="D1056" s="88"/>
      <c r="E1056" s="87"/>
      <c r="F1056" s="88"/>
      <c r="G1056" s="123"/>
      <c r="H1056" s="89"/>
      <c r="I1056" s="89"/>
      <c r="J1056" s="89"/>
      <c r="K1056" s="89"/>
      <c r="L1056" s="89"/>
      <c r="M1056" s="128"/>
    </row>
    <row r="1057" spans="1:13" s="85" customFormat="1" x14ac:dyDescent="0.2">
      <c r="A1057" s="104"/>
      <c r="B1057" s="105"/>
      <c r="C1057" s="141" t="s">
        <v>627</v>
      </c>
      <c r="D1057" s="88"/>
      <c r="E1057" s="87"/>
      <c r="F1057" s="88"/>
      <c r="G1057" s="123"/>
      <c r="H1057" s="89"/>
      <c r="I1057" s="89"/>
      <c r="J1057" s="89"/>
      <c r="K1057" s="89"/>
      <c r="L1057" s="89"/>
      <c r="M1057" s="128"/>
    </row>
    <row r="1058" spans="1:13" s="85" customFormat="1" x14ac:dyDescent="0.2">
      <c r="A1058" s="104"/>
      <c r="B1058" s="105"/>
      <c r="C1058" s="141" t="s">
        <v>627</v>
      </c>
      <c r="D1058" s="88"/>
      <c r="E1058" s="87"/>
      <c r="F1058" s="88"/>
      <c r="G1058" s="123"/>
      <c r="H1058" s="89"/>
      <c r="I1058" s="89"/>
      <c r="J1058" s="89"/>
      <c r="K1058" s="89"/>
      <c r="L1058" s="89"/>
      <c r="M1058" s="128"/>
    </row>
    <row r="1059" spans="1:13" s="85" customFormat="1" x14ac:dyDescent="0.2">
      <c r="A1059" s="104"/>
      <c r="B1059" s="105"/>
      <c r="C1059" s="141" t="s">
        <v>627</v>
      </c>
      <c r="D1059" s="88"/>
      <c r="E1059" s="87"/>
      <c r="F1059" s="88"/>
      <c r="G1059" s="123"/>
      <c r="H1059" s="89"/>
      <c r="I1059" s="89"/>
      <c r="J1059" s="89"/>
      <c r="K1059" s="89"/>
      <c r="L1059" s="89"/>
      <c r="M1059" s="128"/>
    </row>
    <row r="1060" spans="1:13" s="85" customFormat="1" x14ac:dyDescent="0.2">
      <c r="A1060" s="104"/>
      <c r="B1060" s="105"/>
      <c r="C1060" s="141" t="s">
        <v>627</v>
      </c>
      <c r="D1060" s="88"/>
      <c r="E1060" s="87"/>
      <c r="F1060" s="88"/>
      <c r="G1060" s="123"/>
      <c r="H1060" s="89"/>
      <c r="I1060" s="89"/>
      <c r="J1060" s="89"/>
      <c r="K1060" s="89"/>
      <c r="L1060" s="89"/>
      <c r="M1060" s="128"/>
    </row>
    <row r="1061" spans="1:13" s="85" customFormat="1" x14ac:dyDescent="0.2">
      <c r="A1061" s="104"/>
      <c r="B1061" s="105"/>
      <c r="C1061" s="141" t="s">
        <v>627</v>
      </c>
      <c r="D1061" s="88"/>
      <c r="E1061" s="87"/>
      <c r="F1061" s="88"/>
      <c r="G1061" s="123"/>
      <c r="H1061" s="89"/>
      <c r="I1061" s="89"/>
      <c r="J1061" s="89"/>
      <c r="K1061" s="89"/>
      <c r="L1061" s="89"/>
      <c r="M1061" s="128"/>
    </row>
    <row r="1062" spans="1:13" s="85" customFormat="1" x14ac:dyDescent="0.2">
      <c r="A1062" s="104"/>
      <c r="B1062" s="105"/>
      <c r="C1062" s="141" t="s">
        <v>627</v>
      </c>
      <c r="D1062" s="88"/>
      <c r="E1062" s="87"/>
      <c r="F1062" s="88"/>
      <c r="G1062" s="123"/>
      <c r="H1062" s="89"/>
      <c r="I1062" s="89"/>
      <c r="J1062" s="89"/>
      <c r="K1062" s="89"/>
      <c r="L1062" s="89"/>
      <c r="M1062" s="128"/>
    </row>
    <row r="1063" spans="1:13" s="85" customFormat="1" x14ac:dyDescent="0.2">
      <c r="A1063" s="104"/>
      <c r="B1063" s="105"/>
      <c r="C1063" s="141" t="s">
        <v>627</v>
      </c>
      <c r="D1063" s="88"/>
      <c r="E1063" s="87"/>
      <c r="F1063" s="88"/>
      <c r="G1063" s="123"/>
      <c r="H1063" s="89"/>
      <c r="I1063" s="89"/>
      <c r="J1063" s="89"/>
      <c r="K1063" s="89"/>
      <c r="L1063" s="93"/>
      <c r="M1063" s="128"/>
    </row>
    <row r="1064" spans="1:13" s="85" customFormat="1" x14ac:dyDescent="0.2">
      <c r="A1064" s="104"/>
      <c r="B1064" s="105"/>
      <c r="C1064" s="141" t="s">
        <v>627</v>
      </c>
      <c r="D1064" s="88"/>
      <c r="E1064" s="87"/>
      <c r="F1064" s="88"/>
      <c r="G1064" s="123"/>
      <c r="H1064" s="89"/>
      <c r="I1064" s="89"/>
      <c r="J1064" s="89"/>
      <c r="K1064" s="89"/>
      <c r="L1064" s="93"/>
      <c r="M1064" s="128"/>
    </row>
    <row r="1065" spans="1:13" s="85" customFormat="1" x14ac:dyDescent="0.2">
      <c r="A1065" s="104"/>
      <c r="B1065" s="105"/>
      <c r="C1065" s="141" t="s">
        <v>627</v>
      </c>
      <c r="D1065" s="88"/>
      <c r="E1065" s="87"/>
      <c r="F1065" s="88"/>
      <c r="G1065" s="123"/>
      <c r="H1065" s="89"/>
      <c r="I1065" s="89"/>
      <c r="J1065" s="89"/>
      <c r="K1065" s="89"/>
      <c r="L1065" s="93"/>
      <c r="M1065" s="128"/>
    </row>
    <row r="1066" spans="1:13" s="85" customFormat="1" x14ac:dyDescent="0.2">
      <c r="A1066" s="104"/>
      <c r="B1066" s="105"/>
      <c r="C1066" s="141" t="s">
        <v>627</v>
      </c>
      <c r="D1066" s="88"/>
      <c r="E1066" s="87"/>
      <c r="F1066" s="88"/>
      <c r="G1066" s="123"/>
      <c r="H1066" s="89"/>
      <c r="I1066" s="89"/>
      <c r="J1066" s="89"/>
      <c r="K1066" s="89"/>
      <c r="L1066" s="93"/>
      <c r="M1066" s="127"/>
    </row>
    <row r="1067" spans="1:13" s="85" customFormat="1" x14ac:dyDescent="0.2">
      <c r="A1067" s="104"/>
      <c r="B1067" s="105"/>
      <c r="C1067" s="141" t="s">
        <v>627</v>
      </c>
      <c r="D1067" s="88"/>
      <c r="E1067" s="87"/>
      <c r="F1067" s="88"/>
      <c r="G1067" s="123"/>
      <c r="H1067" s="89"/>
      <c r="I1067" s="89"/>
      <c r="J1067" s="89"/>
      <c r="K1067" s="89"/>
      <c r="L1067" s="93"/>
      <c r="M1067" s="127"/>
    </row>
    <row r="1068" spans="1:13" s="85" customFormat="1" x14ac:dyDescent="0.2">
      <c r="A1068" s="104"/>
      <c r="B1068" s="105"/>
      <c r="C1068" s="141" t="s">
        <v>627</v>
      </c>
      <c r="D1068" s="88"/>
      <c r="E1068" s="87"/>
      <c r="F1068" s="88"/>
      <c r="G1068" s="123"/>
      <c r="H1068" s="89"/>
      <c r="I1068" s="89"/>
      <c r="J1068" s="89"/>
      <c r="K1068" s="89"/>
      <c r="L1068" s="93"/>
      <c r="M1068" s="127"/>
    </row>
    <row r="1069" spans="1:13" s="85" customFormat="1" x14ac:dyDescent="0.2">
      <c r="A1069" s="104"/>
      <c r="B1069" s="105"/>
      <c r="C1069" s="141" t="s">
        <v>627</v>
      </c>
      <c r="D1069" s="88"/>
      <c r="E1069" s="87"/>
      <c r="F1069" s="88"/>
      <c r="G1069" s="123"/>
      <c r="H1069" s="89"/>
      <c r="I1069" s="89"/>
      <c r="J1069" s="89"/>
      <c r="K1069" s="89"/>
      <c r="L1069" s="89"/>
      <c r="M1069" s="128"/>
    </row>
    <row r="1070" spans="1:13" s="85" customFormat="1" x14ac:dyDescent="0.2">
      <c r="A1070" s="104"/>
      <c r="B1070" s="105"/>
      <c r="C1070" s="141" t="s">
        <v>627</v>
      </c>
      <c r="D1070" s="88"/>
      <c r="E1070" s="87"/>
      <c r="F1070" s="88"/>
      <c r="G1070" s="123"/>
      <c r="H1070" s="89"/>
      <c r="I1070" s="89"/>
      <c r="J1070" s="89"/>
      <c r="K1070" s="89"/>
      <c r="L1070" s="93"/>
      <c r="M1070" s="127"/>
    </row>
    <row r="1071" spans="1:13" s="85" customFormat="1" x14ac:dyDescent="0.2">
      <c r="A1071" s="104"/>
      <c r="B1071" s="105"/>
      <c r="C1071" s="141" t="s">
        <v>627</v>
      </c>
      <c r="D1071" s="88"/>
      <c r="E1071" s="87"/>
      <c r="F1071" s="88"/>
      <c r="G1071" s="123"/>
      <c r="H1071" s="89"/>
      <c r="I1071" s="89"/>
      <c r="J1071" s="89"/>
      <c r="K1071" s="89"/>
      <c r="L1071" s="89"/>
      <c r="M1071" s="128"/>
    </row>
    <row r="1072" spans="1:13" s="85" customFormat="1" x14ac:dyDescent="0.2">
      <c r="A1072" s="104"/>
      <c r="B1072" s="105"/>
      <c r="C1072" s="141" t="s">
        <v>627</v>
      </c>
      <c r="D1072" s="88"/>
      <c r="E1072" s="87"/>
      <c r="F1072" s="88"/>
      <c r="G1072" s="123"/>
      <c r="H1072" s="89"/>
      <c r="I1072" s="89"/>
      <c r="J1072" s="89"/>
      <c r="K1072" s="89"/>
      <c r="L1072" s="93"/>
      <c r="M1072" s="127"/>
    </row>
    <row r="1073" spans="1:13" s="85" customFormat="1" x14ac:dyDescent="0.2">
      <c r="A1073" s="104"/>
      <c r="B1073" s="105"/>
      <c r="C1073" s="141" t="s">
        <v>627</v>
      </c>
      <c r="D1073" s="88"/>
      <c r="E1073" s="87"/>
      <c r="F1073" s="88"/>
      <c r="G1073" s="123"/>
      <c r="H1073" s="89"/>
      <c r="I1073" s="89"/>
      <c r="J1073" s="89"/>
      <c r="K1073" s="89"/>
      <c r="L1073" s="93"/>
      <c r="M1073" s="128"/>
    </row>
    <row r="1074" spans="1:13" s="85" customFormat="1" x14ac:dyDescent="0.2">
      <c r="A1074" s="104"/>
      <c r="B1074" s="105"/>
      <c r="C1074" s="141" t="s">
        <v>627</v>
      </c>
      <c r="D1074" s="88"/>
      <c r="E1074" s="87"/>
      <c r="F1074" s="88"/>
      <c r="G1074" s="123"/>
      <c r="H1074" s="89"/>
      <c r="I1074" s="89"/>
      <c r="J1074" s="89"/>
      <c r="K1074" s="89"/>
      <c r="L1074" s="93"/>
      <c r="M1074" s="127"/>
    </row>
    <row r="1075" spans="1:13" s="85" customFormat="1" x14ac:dyDescent="0.2">
      <c r="A1075" s="104"/>
      <c r="B1075" s="105"/>
      <c r="C1075" s="141" t="s">
        <v>627</v>
      </c>
      <c r="D1075" s="88"/>
      <c r="E1075" s="87"/>
      <c r="F1075" s="88"/>
      <c r="G1075" s="123"/>
      <c r="H1075" s="89"/>
      <c r="I1075" s="89"/>
      <c r="J1075" s="89"/>
      <c r="K1075" s="89"/>
      <c r="L1075" s="93"/>
      <c r="M1075" s="127"/>
    </row>
    <row r="1076" spans="1:13" s="85" customFormat="1" x14ac:dyDescent="0.2">
      <c r="A1076" s="104"/>
      <c r="B1076" s="105"/>
      <c r="C1076" s="141" t="s">
        <v>627</v>
      </c>
      <c r="D1076" s="88"/>
      <c r="E1076" s="87"/>
      <c r="F1076" s="88"/>
      <c r="G1076" s="123"/>
      <c r="H1076" s="89"/>
      <c r="I1076" s="89"/>
      <c r="J1076" s="89"/>
      <c r="K1076" s="89"/>
      <c r="L1076" s="93"/>
      <c r="M1076" s="127"/>
    </row>
    <row r="1077" spans="1:13" s="85" customFormat="1" x14ac:dyDescent="0.2">
      <c r="A1077" s="104"/>
      <c r="B1077" s="105"/>
      <c r="C1077" s="141" t="s">
        <v>627</v>
      </c>
      <c r="D1077" s="88"/>
      <c r="E1077" s="87"/>
      <c r="F1077" s="88"/>
      <c r="G1077" s="123"/>
      <c r="H1077" s="89"/>
      <c r="I1077" s="89"/>
      <c r="J1077" s="89"/>
      <c r="K1077" s="89"/>
      <c r="L1077" s="93"/>
      <c r="M1077" s="127"/>
    </row>
    <row r="1078" spans="1:13" s="85" customFormat="1" x14ac:dyDescent="0.2">
      <c r="A1078" s="104"/>
      <c r="B1078" s="105"/>
      <c r="C1078" s="141" t="s">
        <v>627</v>
      </c>
      <c r="D1078" s="88"/>
      <c r="E1078" s="87"/>
      <c r="F1078" s="88"/>
      <c r="G1078" s="123"/>
      <c r="H1078" s="89"/>
      <c r="I1078" s="89"/>
      <c r="J1078" s="89"/>
      <c r="K1078" s="89"/>
      <c r="L1078" s="89"/>
      <c r="M1078" s="127"/>
    </row>
    <row r="1079" spans="1:13" s="85" customFormat="1" x14ac:dyDescent="0.2">
      <c r="A1079" s="104"/>
      <c r="B1079" s="105"/>
      <c r="C1079" s="141" t="s">
        <v>627</v>
      </c>
      <c r="D1079" s="88"/>
      <c r="E1079" s="87"/>
      <c r="F1079" s="88"/>
      <c r="G1079" s="123"/>
      <c r="H1079" s="89"/>
      <c r="I1079" s="89"/>
      <c r="J1079" s="89"/>
      <c r="K1079" s="89"/>
      <c r="L1079" s="93"/>
      <c r="M1079" s="127"/>
    </row>
    <row r="1080" spans="1:13" s="85" customFormat="1" x14ac:dyDescent="0.2">
      <c r="A1080" s="104"/>
      <c r="B1080" s="105"/>
      <c r="C1080" s="141" t="s">
        <v>627</v>
      </c>
      <c r="D1080" s="88"/>
      <c r="E1080" s="87"/>
      <c r="F1080" s="88"/>
      <c r="G1080" s="123"/>
      <c r="H1080" s="89"/>
      <c r="I1080" s="89"/>
      <c r="J1080" s="89"/>
      <c r="K1080" s="89"/>
      <c r="L1080" s="89"/>
      <c r="M1080" s="128"/>
    </row>
    <row r="1081" spans="1:13" s="85" customFormat="1" x14ac:dyDescent="0.2">
      <c r="A1081" s="104"/>
      <c r="B1081" s="105"/>
      <c r="C1081" s="141" t="s">
        <v>627</v>
      </c>
      <c r="D1081" s="88"/>
      <c r="E1081" s="87"/>
      <c r="F1081" s="88"/>
      <c r="G1081" s="123"/>
      <c r="H1081" s="89"/>
      <c r="I1081" s="89"/>
      <c r="J1081" s="89"/>
      <c r="K1081" s="89"/>
      <c r="L1081" s="93"/>
      <c r="M1081" s="128"/>
    </row>
    <row r="1082" spans="1:13" s="85" customFormat="1" x14ac:dyDescent="0.2">
      <c r="A1082" s="104"/>
      <c r="B1082" s="105"/>
      <c r="C1082" s="141" t="s">
        <v>627</v>
      </c>
      <c r="D1082" s="88"/>
      <c r="E1082" s="87"/>
      <c r="F1082" s="88"/>
      <c r="G1082" s="123"/>
      <c r="H1082" s="89"/>
      <c r="I1082" s="89"/>
      <c r="J1082" s="89"/>
      <c r="K1082" s="89"/>
      <c r="L1082" s="89"/>
      <c r="M1082" s="128"/>
    </row>
    <row r="1083" spans="1:13" s="85" customFormat="1" x14ac:dyDescent="0.2">
      <c r="A1083" s="101"/>
      <c r="B1083" s="102"/>
      <c r="C1083" s="141" t="s">
        <v>627</v>
      </c>
      <c r="D1083" s="88"/>
      <c r="E1083" s="87"/>
      <c r="F1083" s="88"/>
      <c r="G1083" s="123"/>
      <c r="H1083" s="89"/>
      <c r="I1083" s="89"/>
      <c r="J1083" s="89"/>
      <c r="K1083" s="89"/>
      <c r="L1083" s="89"/>
      <c r="M1083" s="128"/>
    </row>
    <row r="1084" spans="1:13" s="85" customFormat="1" x14ac:dyDescent="0.2">
      <c r="A1084" s="104"/>
      <c r="B1084" s="105"/>
      <c r="C1084" s="141" t="s">
        <v>627</v>
      </c>
      <c r="D1084" s="88"/>
      <c r="E1084" s="87"/>
      <c r="F1084" s="88"/>
      <c r="G1084" s="123"/>
      <c r="H1084" s="89"/>
      <c r="I1084" s="89"/>
      <c r="J1084" s="89"/>
      <c r="K1084" s="89"/>
      <c r="L1084" s="93"/>
      <c r="M1084" s="127"/>
    </row>
    <row r="1085" spans="1:13" s="85" customFormat="1" x14ac:dyDescent="0.2">
      <c r="A1085" s="104"/>
      <c r="B1085" s="105"/>
      <c r="C1085" s="141" t="s">
        <v>627</v>
      </c>
      <c r="D1085" s="88"/>
      <c r="E1085" s="87"/>
      <c r="F1085" s="88"/>
      <c r="G1085" s="123"/>
      <c r="H1085" s="89"/>
      <c r="I1085" s="89"/>
      <c r="J1085" s="89"/>
      <c r="K1085" s="89"/>
      <c r="L1085" s="93"/>
      <c r="M1085" s="127"/>
    </row>
    <row r="1086" spans="1:13" s="85" customFormat="1" x14ac:dyDescent="0.2">
      <c r="A1086" s="104"/>
      <c r="B1086" s="105"/>
      <c r="C1086" s="141" t="s">
        <v>627</v>
      </c>
      <c r="D1086" s="88"/>
      <c r="E1086" s="87"/>
      <c r="F1086" s="88"/>
      <c r="G1086" s="123"/>
      <c r="H1086" s="89"/>
      <c r="I1086" s="89"/>
      <c r="J1086" s="89"/>
      <c r="K1086" s="89"/>
      <c r="L1086" s="93"/>
      <c r="M1086" s="127"/>
    </row>
    <row r="1087" spans="1:13" s="85" customFormat="1" x14ac:dyDescent="0.2">
      <c r="A1087" s="104"/>
      <c r="B1087" s="105"/>
      <c r="C1087" s="141" t="s">
        <v>627</v>
      </c>
      <c r="D1087" s="88"/>
      <c r="E1087" s="87"/>
      <c r="F1087" s="88"/>
      <c r="G1087" s="123"/>
      <c r="H1087" s="89"/>
      <c r="I1087" s="89"/>
      <c r="J1087" s="89"/>
      <c r="K1087" s="89"/>
      <c r="L1087" s="93"/>
      <c r="M1087" s="127"/>
    </row>
    <row r="1088" spans="1:13" s="85" customFormat="1" x14ac:dyDescent="0.2">
      <c r="A1088" s="104"/>
      <c r="B1088" s="105"/>
      <c r="C1088" s="141" t="s">
        <v>627</v>
      </c>
      <c r="D1088" s="88"/>
      <c r="E1088" s="87"/>
      <c r="F1088" s="88"/>
      <c r="G1088" s="123"/>
      <c r="H1088" s="89"/>
      <c r="I1088" s="89"/>
      <c r="J1088" s="89"/>
      <c r="K1088" s="89"/>
      <c r="L1088" s="89"/>
      <c r="M1088" s="127"/>
    </row>
    <row r="1089" spans="1:13" s="85" customFormat="1" x14ac:dyDescent="0.2">
      <c r="A1089" s="104"/>
      <c r="B1089" s="105"/>
      <c r="C1089" s="141" t="s">
        <v>627</v>
      </c>
      <c r="D1089" s="88"/>
      <c r="E1089" s="87"/>
      <c r="F1089" s="88"/>
      <c r="G1089" s="123"/>
      <c r="H1089" s="89"/>
      <c r="I1089" s="89"/>
      <c r="J1089" s="89"/>
      <c r="K1089" s="89"/>
      <c r="L1089" s="93"/>
      <c r="M1089" s="127"/>
    </row>
    <row r="1090" spans="1:13" s="85" customFormat="1" x14ac:dyDescent="0.2">
      <c r="A1090" s="104"/>
      <c r="B1090" s="105"/>
      <c r="C1090" s="141" t="s">
        <v>627</v>
      </c>
      <c r="D1090" s="88"/>
      <c r="E1090" s="87"/>
      <c r="F1090" s="88"/>
      <c r="G1090" s="123"/>
      <c r="H1090" s="89"/>
      <c r="I1090" s="89"/>
      <c r="J1090" s="89"/>
      <c r="K1090" s="89"/>
      <c r="L1090" s="93"/>
      <c r="M1090" s="127"/>
    </row>
    <row r="1091" spans="1:13" s="85" customFormat="1" x14ac:dyDescent="0.2">
      <c r="A1091" s="104"/>
      <c r="B1091" s="105"/>
      <c r="C1091" s="141" t="s">
        <v>627</v>
      </c>
      <c r="D1091" s="88"/>
      <c r="E1091" s="87"/>
      <c r="F1091" s="88"/>
      <c r="G1091" s="123"/>
      <c r="H1091" s="89"/>
      <c r="I1091" s="89"/>
      <c r="J1091" s="89"/>
      <c r="K1091" s="89"/>
      <c r="L1091" s="93"/>
      <c r="M1091" s="128"/>
    </row>
    <row r="1092" spans="1:13" s="85" customFormat="1" x14ac:dyDescent="0.2">
      <c r="A1092" s="104"/>
      <c r="B1092" s="105"/>
      <c r="C1092" s="141" t="s">
        <v>627</v>
      </c>
      <c r="D1092" s="88"/>
      <c r="E1092" s="87"/>
      <c r="F1092" s="88"/>
      <c r="G1092" s="123"/>
      <c r="H1092" s="89"/>
      <c r="I1092" s="89"/>
      <c r="J1092" s="89"/>
      <c r="K1092" s="89"/>
      <c r="L1092" s="93"/>
      <c r="M1092" s="128"/>
    </row>
    <row r="1093" spans="1:13" s="85" customFormat="1" x14ac:dyDescent="0.2">
      <c r="A1093" s="101"/>
      <c r="B1093" s="102"/>
      <c r="C1093" s="141" t="s">
        <v>627</v>
      </c>
      <c r="D1093" s="88"/>
      <c r="E1093" s="87"/>
      <c r="F1093" s="88"/>
      <c r="G1093" s="123"/>
      <c r="H1093" s="89"/>
      <c r="I1093" s="89"/>
      <c r="J1093" s="89"/>
      <c r="K1093" s="89"/>
      <c r="L1093" s="93"/>
      <c r="M1093" s="128"/>
    </row>
    <row r="1094" spans="1:13" s="85" customFormat="1" x14ac:dyDescent="0.2">
      <c r="A1094" s="104"/>
      <c r="B1094" s="105"/>
      <c r="C1094" s="141" t="s">
        <v>627</v>
      </c>
      <c r="D1094" s="88"/>
      <c r="E1094" s="87"/>
      <c r="F1094" s="88"/>
      <c r="G1094" s="123"/>
      <c r="H1094" s="89"/>
      <c r="I1094" s="88"/>
      <c r="J1094" s="89"/>
      <c r="K1094" s="89"/>
      <c r="L1094" s="93"/>
      <c r="M1094" s="128"/>
    </row>
    <row r="1095" spans="1:13" s="85" customFormat="1" x14ac:dyDescent="0.2">
      <c r="A1095" s="104"/>
      <c r="B1095" s="105"/>
      <c r="C1095" s="141" t="s">
        <v>627</v>
      </c>
      <c r="D1095" s="88"/>
      <c r="E1095" s="87"/>
      <c r="F1095" s="88"/>
      <c r="G1095" s="123"/>
      <c r="H1095" s="89"/>
      <c r="I1095" s="88"/>
      <c r="J1095" s="89"/>
      <c r="K1095" s="89"/>
      <c r="L1095" s="93"/>
      <c r="M1095" s="128"/>
    </row>
    <row r="1096" spans="1:13" s="85" customFormat="1" x14ac:dyDescent="0.2">
      <c r="A1096" s="104"/>
      <c r="B1096" s="105"/>
      <c r="C1096" s="141" t="s">
        <v>627</v>
      </c>
      <c r="D1096" s="88"/>
      <c r="E1096" s="88"/>
      <c r="F1096" s="88"/>
      <c r="G1096" s="123"/>
      <c r="H1096" s="88"/>
      <c r="I1096" s="89"/>
      <c r="J1096" s="89"/>
      <c r="K1096" s="89"/>
      <c r="L1096" s="93"/>
      <c r="M1096" s="128"/>
    </row>
    <row r="1097" spans="1:13" s="85" customFormat="1" x14ac:dyDescent="0.2">
      <c r="A1097" s="104"/>
      <c r="B1097" s="105"/>
      <c r="C1097" s="141" t="s">
        <v>627</v>
      </c>
      <c r="D1097" s="88"/>
      <c r="E1097" s="88"/>
      <c r="F1097" s="88"/>
      <c r="G1097" s="123"/>
      <c r="H1097" s="88"/>
      <c r="I1097" s="89"/>
      <c r="J1097" s="89"/>
      <c r="K1097" s="89"/>
      <c r="L1097" s="93"/>
      <c r="M1097" s="128"/>
    </row>
    <row r="1098" spans="1:13" s="85" customFormat="1" x14ac:dyDescent="0.2">
      <c r="A1098" s="104"/>
      <c r="B1098" s="105"/>
      <c r="C1098" s="141" t="s">
        <v>627</v>
      </c>
      <c r="D1098" s="88"/>
      <c r="E1098" s="87"/>
      <c r="F1098" s="88"/>
      <c r="G1098" s="123"/>
      <c r="H1098" s="88"/>
      <c r="I1098" s="88"/>
      <c r="J1098" s="89"/>
      <c r="K1098" s="89"/>
      <c r="L1098" s="122"/>
      <c r="M1098" s="128"/>
    </row>
    <row r="1099" spans="1:13" s="85" customFormat="1" x14ac:dyDescent="0.2">
      <c r="A1099" s="104"/>
      <c r="B1099" s="105"/>
      <c r="C1099" s="141" t="s">
        <v>627</v>
      </c>
      <c r="D1099" s="88"/>
      <c r="E1099" s="87"/>
      <c r="F1099" s="88"/>
      <c r="G1099" s="123"/>
      <c r="H1099" s="88"/>
      <c r="I1099" s="88"/>
      <c r="J1099" s="89"/>
      <c r="K1099" s="89"/>
      <c r="L1099" s="93"/>
      <c r="M1099" s="128"/>
    </row>
    <row r="1100" spans="1:13" s="85" customFormat="1" x14ac:dyDescent="0.2">
      <c r="A1100" s="104"/>
      <c r="B1100" s="105"/>
      <c r="C1100" s="141" t="s">
        <v>627</v>
      </c>
      <c r="D1100" s="88"/>
      <c r="E1100" s="87"/>
      <c r="F1100" s="88"/>
      <c r="G1100" s="123"/>
      <c r="H1100" s="88"/>
      <c r="I1100" s="88"/>
      <c r="J1100" s="89"/>
      <c r="K1100" s="89"/>
      <c r="L1100" s="93"/>
      <c r="M1100" s="128"/>
    </row>
    <row r="1101" spans="1:13" s="85" customFormat="1" x14ac:dyDescent="0.2">
      <c r="A1101" s="104"/>
      <c r="B1101" s="105"/>
      <c r="C1101" s="141" t="s">
        <v>627</v>
      </c>
      <c r="D1101" s="88"/>
      <c r="E1101" s="87"/>
      <c r="F1101" s="88"/>
      <c r="G1101" s="123"/>
      <c r="H1101" s="89"/>
      <c r="I1101" s="88"/>
      <c r="J1101" s="88"/>
      <c r="K1101" s="89"/>
      <c r="L1101" s="115"/>
      <c r="M1101" s="128"/>
    </row>
    <row r="1102" spans="1:13" s="85" customFormat="1" x14ac:dyDescent="0.2">
      <c r="A1102" s="104"/>
      <c r="B1102" s="105"/>
      <c r="C1102" s="141" t="s">
        <v>627</v>
      </c>
      <c r="D1102" s="88"/>
      <c r="E1102" s="87"/>
      <c r="F1102" s="88"/>
      <c r="G1102" s="123"/>
      <c r="H1102" s="89"/>
      <c r="I1102" s="88"/>
      <c r="J1102" s="88"/>
      <c r="K1102" s="89"/>
      <c r="L1102" s="115"/>
      <c r="M1102" s="128"/>
    </row>
    <row r="1103" spans="1:13" s="85" customFormat="1" x14ac:dyDescent="0.2">
      <c r="A1103" s="104"/>
      <c r="B1103" s="105"/>
      <c r="C1103" s="141" t="s">
        <v>627</v>
      </c>
      <c r="D1103" s="88"/>
      <c r="E1103" s="87"/>
      <c r="F1103" s="88"/>
      <c r="G1103" s="123"/>
      <c r="H1103" s="89"/>
      <c r="I1103" s="88"/>
      <c r="J1103" s="88"/>
      <c r="K1103" s="89"/>
      <c r="L1103" s="115"/>
      <c r="M1103" s="128"/>
    </row>
    <row r="1104" spans="1:13" s="85" customFormat="1" x14ac:dyDescent="0.2">
      <c r="A1104" s="104"/>
      <c r="B1104" s="105"/>
      <c r="C1104" s="141" t="s">
        <v>627</v>
      </c>
      <c r="D1104" s="88"/>
      <c r="E1104" s="87"/>
      <c r="F1104" s="88"/>
      <c r="G1104" s="123"/>
      <c r="H1104" s="89"/>
      <c r="I1104" s="89"/>
      <c r="J1104" s="89"/>
      <c r="K1104" s="89"/>
      <c r="L1104" s="93"/>
      <c r="M1104" s="128"/>
    </row>
    <row r="1105" spans="1:13" s="85" customFormat="1" x14ac:dyDescent="0.2">
      <c r="A1105" s="104"/>
      <c r="B1105" s="105"/>
      <c r="C1105" s="141" t="s">
        <v>627</v>
      </c>
      <c r="D1105" s="88"/>
      <c r="E1105" s="87"/>
      <c r="F1105" s="88"/>
      <c r="G1105" s="123"/>
      <c r="H1105" s="89"/>
      <c r="I1105" s="89"/>
      <c r="J1105" s="89"/>
      <c r="K1105" s="89"/>
      <c r="L1105" s="93"/>
      <c r="M1105" s="128"/>
    </row>
    <row r="1106" spans="1:13" s="85" customFormat="1" x14ac:dyDescent="0.2">
      <c r="A1106" s="104"/>
      <c r="B1106" s="105"/>
      <c r="C1106" s="141" t="s">
        <v>627</v>
      </c>
      <c r="D1106" s="88"/>
      <c r="E1106" s="87"/>
      <c r="F1106" s="88"/>
      <c r="G1106" s="123"/>
      <c r="H1106" s="89"/>
      <c r="I1106" s="89"/>
      <c r="J1106" s="89"/>
      <c r="K1106" s="89"/>
      <c r="L1106" s="93"/>
      <c r="M1106" s="128"/>
    </row>
    <row r="1107" spans="1:13" s="85" customFormat="1" x14ac:dyDescent="0.2">
      <c r="A1107" s="104"/>
      <c r="B1107" s="105"/>
      <c r="C1107" s="141" t="s">
        <v>627</v>
      </c>
      <c r="D1107" s="88"/>
      <c r="E1107" s="88"/>
      <c r="F1107" s="88"/>
      <c r="G1107" s="123"/>
      <c r="H1107" s="89"/>
      <c r="I1107" s="89"/>
      <c r="J1107" s="89"/>
      <c r="K1107" s="89"/>
      <c r="L1107" s="93"/>
      <c r="M1107" s="127"/>
    </row>
    <row r="1108" spans="1:13" s="85" customFormat="1" x14ac:dyDescent="0.2">
      <c r="A1108" s="104"/>
      <c r="B1108" s="105"/>
      <c r="C1108" s="141" t="s">
        <v>627</v>
      </c>
      <c r="D1108" s="88"/>
      <c r="E1108" s="88"/>
      <c r="F1108" s="88"/>
      <c r="G1108" s="123"/>
      <c r="H1108" s="89"/>
      <c r="I1108" s="89"/>
      <c r="J1108" s="89"/>
      <c r="K1108" s="89"/>
      <c r="L1108" s="93"/>
      <c r="M1108" s="127"/>
    </row>
    <row r="1109" spans="1:13" s="85" customFormat="1" x14ac:dyDescent="0.2">
      <c r="A1109" s="104"/>
      <c r="B1109" s="105"/>
      <c r="C1109" s="141" t="s">
        <v>627</v>
      </c>
      <c r="D1109" s="88"/>
      <c r="E1109" s="88"/>
      <c r="F1109" s="88"/>
      <c r="G1109" s="123"/>
      <c r="H1109" s="89"/>
      <c r="I1109" s="89"/>
      <c r="J1109" s="89"/>
      <c r="K1109" s="89"/>
      <c r="L1109" s="93"/>
      <c r="M1109" s="127"/>
    </row>
    <row r="1110" spans="1:13" s="85" customFormat="1" x14ac:dyDescent="0.2">
      <c r="A1110" s="104"/>
      <c r="B1110" s="105"/>
      <c r="C1110" s="141" t="s">
        <v>627</v>
      </c>
      <c r="D1110" s="88"/>
      <c r="E1110" s="88"/>
      <c r="F1110" s="88"/>
      <c r="G1110" s="123"/>
      <c r="H1110" s="89"/>
      <c r="I1110" s="89"/>
      <c r="J1110" s="89"/>
      <c r="K1110" s="89"/>
      <c r="L1110" s="93"/>
      <c r="M1110" s="127"/>
    </row>
    <row r="1111" spans="1:13" s="85" customFormat="1" x14ac:dyDescent="0.2">
      <c r="A1111" s="104"/>
      <c r="B1111" s="105"/>
      <c r="C1111" s="141" t="s">
        <v>627</v>
      </c>
      <c r="D1111" s="88"/>
      <c r="E1111" s="88"/>
      <c r="F1111" s="88"/>
      <c r="G1111" s="123"/>
      <c r="H1111" s="89"/>
      <c r="I1111" s="89"/>
      <c r="J1111" s="89"/>
      <c r="K1111" s="89"/>
      <c r="L1111" s="93"/>
      <c r="M1111" s="127"/>
    </row>
    <row r="1112" spans="1:13" s="85" customFormat="1" x14ac:dyDescent="0.2">
      <c r="A1112" s="104"/>
      <c r="B1112" s="105"/>
      <c r="C1112" s="141" t="s">
        <v>627</v>
      </c>
      <c r="D1112" s="88"/>
      <c r="E1112" s="88"/>
      <c r="F1112" s="88"/>
      <c r="G1112" s="123"/>
      <c r="H1112" s="89"/>
      <c r="I1112" s="89"/>
      <c r="J1112" s="89"/>
      <c r="K1112" s="89"/>
      <c r="L1112" s="93"/>
      <c r="M1112" s="127"/>
    </row>
    <row r="1113" spans="1:13" s="85" customFormat="1" x14ac:dyDescent="0.2">
      <c r="A1113" s="104"/>
      <c r="B1113" s="105"/>
      <c r="C1113" s="141" t="s">
        <v>627</v>
      </c>
      <c r="D1113" s="88"/>
      <c r="E1113" s="88"/>
      <c r="F1113" s="88"/>
      <c r="G1113" s="123"/>
      <c r="H1113" s="89"/>
      <c r="I1113" s="89"/>
      <c r="J1113" s="89"/>
      <c r="K1113" s="89"/>
      <c r="L1113" s="93"/>
      <c r="M1113" s="127"/>
    </row>
    <row r="1114" spans="1:13" s="85" customFormat="1" x14ac:dyDescent="0.2">
      <c r="A1114" s="104"/>
      <c r="B1114" s="105"/>
      <c r="C1114" s="141" t="s">
        <v>627</v>
      </c>
      <c r="D1114" s="88"/>
      <c r="E1114" s="88"/>
      <c r="F1114" s="88"/>
      <c r="G1114" s="123"/>
      <c r="H1114" s="89"/>
      <c r="I1114" s="89"/>
      <c r="J1114" s="89"/>
      <c r="K1114" s="89"/>
      <c r="L1114" s="93"/>
      <c r="M1114" s="127"/>
    </row>
    <row r="1115" spans="1:13" s="85" customFormat="1" x14ac:dyDescent="0.2">
      <c r="A1115" s="104"/>
      <c r="B1115" s="105"/>
      <c r="C1115" s="141" t="s">
        <v>627</v>
      </c>
      <c r="D1115" s="88"/>
      <c r="E1115" s="88"/>
      <c r="F1115" s="88"/>
      <c r="G1115" s="123"/>
      <c r="H1115" s="89"/>
      <c r="I1115" s="89"/>
      <c r="J1115" s="89"/>
      <c r="K1115" s="89"/>
      <c r="L1115" s="93"/>
      <c r="M1115" s="127"/>
    </row>
    <row r="1116" spans="1:13" s="85" customFormat="1" x14ac:dyDescent="0.2">
      <c r="A1116" s="104"/>
      <c r="B1116" s="105"/>
      <c r="C1116" s="141" t="s">
        <v>627</v>
      </c>
      <c r="D1116" s="88"/>
      <c r="E1116" s="88"/>
      <c r="F1116" s="88"/>
      <c r="G1116" s="123"/>
      <c r="H1116" s="89"/>
      <c r="I1116" s="89"/>
      <c r="J1116" s="89"/>
      <c r="K1116" s="89"/>
      <c r="L1116" s="93"/>
      <c r="M1116" s="127"/>
    </row>
    <row r="1117" spans="1:13" s="85" customFormat="1" x14ac:dyDescent="0.2">
      <c r="A1117" s="104"/>
      <c r="B1117" s="105"/>
      <c r="C1117" s="141" t="s">
        <v>627</v>
      </c>
      <c r="D1117" s="88"/>
      <c r="E1117" s="88"/>
      <c r="F1117" s="88"/>
      <c r="G1117" s="123"/>
      <c r="H1117" s="89"/>
      <c r="I1117" s="89"/>
      <c r="J1117" s="89"/>
      <c r="K1117" s="89"/>
      <c r="L1117" s="93"/>
      <c r="M1117" s="127"/>
    </row>
    <row r="1118" spans="1:13" s="85" customFormat="1" x14ac:dyDescent="0.2">
      <c r="A1118" s="104"/>
      <c r="B1118" s="105"/>
      <c r="C1118" s="141" t="s">
        <v>627</v>
      </c>
      <c r="D1118" s="88"/>
      <c r="E1118" s="88"/>
      <c r="F1118" s="88"/>
      <c r="G1118" s="123"/>
      <c r="H1118" s="89"/>
      <c r="I1118" s="89"/>
      <c r="J1118" s="89"/>
      <c r="K1118" s="89"/>
      <c r="L1118" s="93"/>
      <c r="M1118" s="127"/>
    </row>
    <row r="1119" spans="1:13" s="85" customFormat="1" x14ac:dyDescent="0.2">
      <c r="A1119" s="104"/>
      <c r="B1119" s="105"/>
      <c r="C1119" s="141" t="s">
        <v>627</v>
      </c>
      <c r="D1119" s="88"/>
      <c r="E1119" s="88"/>
      <c r="F1119" s="88"/>
      <c r="G1119" s="123"/>
      <c r="H1119" s="89"/>
      <c r="I1119" s="89"/>
      <c r="J1119" s="89"/>
      <c r="K1119" s="89"/>
      <c r="L1119" s="93"/>
      <c r="M1119" s="127"/>
    </row>
    <row r="1120" spans="1:13" s="85" customFormat="1" x14ac:dyDescent="0.2">
      <c r="A1120" s="104"/>
      <c r="B1120" s="105"/>
      <c r="C1120" s="141" t="s">
        <v>627</v>
      </c>
      <c r="D1120" s="88"/>
      <c r="E1120" s="88"/>
      <c r="F1120" s="88"/>
      <c r="G1120" s="123"/>
      <c r="H1120" s="89"/>
      <c r="I1120" s="89"/>
      <c r="J1120" s="89"/>
      <c r="K1120" s="89"/>
      <c r="L1120" s="93"/>
      <c r="M1120" s="127"/>
    </row>
    <row r="1121" spans="1:13" s="85" customFormat="1" x14ac:dyDescent="0.2">
      <c r="A1121" s="104"/>
      <c r="B1121" s="105"/>
      <c r="C1121" s="141" t="s">
        <v>627</v>
      </c>
      <c r="D1121" s="88"/>
      <c r="E1121" s="88"/>
      <c r="F1121" s="88"/>
      <c r="G1121" s="123"/>
      <c r="H1121" s="89"/>
      <c r="I1121" s="89"/>
      <c r="J1121" s="89"/>
      <c r="K1121" s="89"/>
      <c r="L1121" s="93"/>
      <c r="M1121" s="127"/>
    </row>
    <row r="1122" spans="1:13" s="85" customFormat="1" x14ac:dyDescent="0.2">
      <c r="A1122" s="104"/>
      <c r="B1122" s="105"/>
      <c r="C1122" s="141" t="s">
        <v>627</v>
      </c>
      <c r="D1122" s="88"/>
      <c r="E1122" s="88"/>
      <c r="F1122" s="88"/>
      <c r="G1122" s="123"/>
      <c r="H1122" s="89"/>
      <c r="I1122" s="89"/>
      <c r="J1122" s="89"/>
      <c r="K1122" s="89"/>
      <c r="L1122" s="93"/>
      <c r="M1122" s="127"/>
    </row>
    <row r="1123" spans="1:13" s="85" customFormat="1" x14ac:dyDescent="0.2">
      <c r="A1123" s="104"/>
      <c r="B1123" s="105"/>
      <c r="C1123" s="141" t="s">
        <v>627</v>
      </c>
      <c r="D1123" s="88"/>
      <c r="E1123" s="88"/>
      <c r="F1123" s="88"/>
      <c r="G1123" s="123"/>
      <c r="H1123" s="89"/>
      <c r="I1123" s="89"/>
      <c r="J1123" s="89"/>
      <c r="K1123" s="89"/>
      <c r="L1123" s="93"/>
      <c r="M1123" s="127"/>
    </row>
    <row r="1124" spans="1:13" s="85" customFormat="1" x14ac:dyDescent="0.2">
      <c r="A1124" s="104"/>
      <c r="B1124" s="105"/>
      <c r="C1124" s="141" t="s">
        <v>627</v>
      </c>
      <c r="D1124" s="88"/>
      <c r="E1124" s="88"/>
      <c r="F1124" s="88"/>
      <c r="G1124" s="123"/>
      <c r="H1124" s="89"/>
      <c r="I1124" s="89"/>
      <c r="J1124" s="89"/>
      <c r="K1124" s="89"/>
      <c r="L1124" s="93"/>
      <c r="M1124" s="127"/>
    </row>
    <row r="1125" spans="1:13" s="85" customFormat="1" x14ac:dyDescent="0.2">
      <c r="A1125" s="104"/>
      <c r="B1125" s="105"/>
      <c r="C1125" s="141" t="s">
        <v>627</v>
      </c>
      <c r="D1125" s="88"/>
      <c r="E1125" s="88"/>
      <c r="F1125" s="88"/>
      <c r="G1125" s="123"/>
      <c r="H1125" s="89"/>
      <c r="I1125" s="89"/>
      <c r="J1125" s="89"/>
      <c r="K1125" s="89"/>
      <c r="L1125" s="93"/>
      <c r="M1125" s="127"/>
    </row>
    <row r="1126" spans="1:13" s="85" customFormat="1" x14ac:dyDescent="0.2">
      <c r="A1126" s="104"/>
      <c r="B1126" s="105"/>
      <c r="C1126" s="141" t="s">
        <v>627</v>
      </c>
      <c r="D1126" s="88"/>
      <c r="E1126" s="88"/>
      <c r="F1126" s="88"/>
      <c r="G1126" s="123"/>
      <c r="H1126" s="89"/>
      <c r="I1126" s="89"/>
      <c r="J1126" s="89"/>
      <c r="K1126" s="89"/>
      <c r="L1126" s="93"/>
      <c r="M1126" s="127"/>
    </row>
    <row r="1127" spans="1:13" s="85" customFormat="1" x14ac:dyDescent="0.2">
      <c r="A1127" s="104"/>
      <c r="B1127" s="105"/>
      <c r="C1127" s="141" t="s">
        <v>627</v>
      </c>
      <c r="D1127" s="88"/>
      <c r="E1127" s="88"/>
      <c r="F1127" s="88"/>
      <c r="G1127" s="123"/>
      <c r="H1127" s="89"/>
      <c r="I1127" s="89"/>
      <c r="J1127" s="89"/>
      <c r="K1127" s="89"/>
      <c r="L1127" s="93"/>
      <c r="M1127" s="127"/>
    </row>
    <row r="1128" spans="1:13" s="85" customFormat="1" x14ac:dyDescent="0.2">
      <c r="A1128" s="104"/>
      <c r="B1128" s="105"/>
      <c r="C1128" s="141" t="s">
        <v>627</v>
      </c>
      <c r="D1128" s="88"/>
      <c r="E1128" s="88"/>
      <c r="F1128" s="88"/>
      <c r="G1128" s="123"/>
      <c r="H1128" s="89"/>
      <c r="I1128" s="89"/>
      <c r="J1128" s="89"/>
      <c r="K1128" s="89"/>
      <c r="L1128" s="93"/>
      <c r="M1128" s="127"/>
    </row>
    <row r="1129" spans="1:13" s="85" customFormat="1" x14ac:dyDescent="0.2">
      <c r="A1129" s="104"/>
      <c r="B1129" s="105"/>
      <c r="C1129" s="141" t="s">
        <v>627</v>
      </c>
      <c r="D1129" s="88"/>
      <c r="E1129" s="88"/>
      <c r="F1129" s="88"/>
      <c r="G1129" s="123"/>
      <c r="H1129" s="89"/>
      <c r="I1129" s="89"/>
      <c r="J1129" s="89"/>
      <c r="K1129" s="89"/>
      <c r="L1129" s="93"/>
      <c r="M1129" s="127"/>
    </row>
    <row r="1130" spans="1:13" s="85" customFormat="1" x14ac:dyDescent="0.2">
      <c r="A1130" s="104"/>
      <c r="B1130" s="105"/>
      <c r="C1130" s="141" t="s">
        <v>627</v>
      </c>
      <c r="D1130" s="88"/>
      <c r="E1130" s="88"/>
      <c r="F1130" s="88"/>
      <c r="G1130" s="123"/>
      <c r="H1130" s="89"/>
      <c r="I1130" s="89"/>
      <c r="J1130" s="89"/>
      <c r="K1130" s="89"/>
      <c r="L1130" s="93"/>
      <c r="M1130" s="127"/>
    </row>
    <row r="1131" spans="1:13" s="85" customFormat="1" x14ac:dyDescent="0.2">
      <c r="A1131" s="104"/>
      <c r="B1131" s="105"/>
      <c r="C1131" s="141" t="s">
        <v>627</v>
      </c>
      <c r="D1131" s="88"/>
      <c r="E1131" s="88"/>
      <c r="F1131" s="88"/>
      <c r="G1131" s="123"/>
      <c r="H1131" s="89"/>
      <c r="I1131" s="89"/>
      <c r="J1131" s="89"/>
      <c r="K1131" s="89"/>
      <c r="L1131" s="93"/>
      <c r="M1131" s="127"/>
    </row>
    <row r="1132" spans="1:13" s="85" customFormat="1" x14ac:dyDescent="0.2">
      <c r="A1132" s="104"/>
      <c r="B1132" s="105"/>
      <c r="C1132" s="141" t="s">
        <v>627</v>
      </c>
      <c r="D1132" s="88"/>
      <c r="E1132" s="88"/>
      <c r="F1132" s="88"/>
      <c r="G1132" s="123"/>
      <c r="H1132" s="89"/>
      <c r="I1132" s="89"/>
      <c r="J1132" s="89"/>
      <c r="K1132" s="89"/>
      <c r="L1132" s="93"/>
      <c r="M1132" s="127"/>
    </row>
    <row r="1133" spans="1:13" s="85" customFormat="1" x14ac:dyDescent="0.2">
      <c r="A1133" s="104"/>
      <c r="B1133" s="105"/>
      <c r="C1133" s="141" t="s">
        <v>627</v>
      </c>
      <c r="D1133" s="88"/>
      <c r="E1133" s="88"/>
      <c r="F1133" s="88"/>
      <c r="G1133" s="123"/>
      <c r="H1133" s="89"/>
      <c r="I1133" s="89"/>
      <c r="J1133" s="89"/>
      <c r="K1133" s="89"/>
      <c r="L1133" s="93"/>
      <c r="M1133" s="127"/>
    </row>
    <row r="1134" spans="1:13" s="85" customFormat="1" x14ac:dyDescent="0.2">
      <c r="A1134" s="104"/>
      <c r="B1134" s="105"/>
      <c r="C1134" s="141" t="s">
        <v>627</v>
      </c>
      <c r="D1134" s="88"/>
      <c r="E1134" s="88"/>
      <c r="F1134" s="88"/>
      <c r="G1134" s="123"/>
      <c r="H1134" s="89"/>
      <c r="I1134" s="89"/>
      <c r="J1134" s="89"/>
      <c r="K1134" s="89"/>
      <c r="L1134" s="93"/>
      <c r="M1134" s="127"/>
    </row>
    <row r="1135" spans="1:13" s="85" customFormat="1" x14ac:dyDescent="0.2">
      <c r="A1135" s="104"/>
      <c r="B1135" s="105"/>
      <c r="C1135" s="141" t="s">
        <v>627</v>
      </c>
      <c r="D1135" s="88"/>
      <c r="E1135" s="88"/>
      <c r="F1135" s="88"/>
      <c r="G1135" s="123"/>
      <c r="H1135" s="89"/>
      <c r="I1135" s="89"/>
      <c r="J1135" s="89"/>
      <c r="K1135" s="89"/>
      <c r="L1135" s="93"/>
      <c r="M1135" s="127"/>
    </row>
    <row r="1136" spans="1:13" s="85" customFormat="1" x14ac:dyDescent="0.2">
      <c r="A1136" s="104"/>
      <c r="B1136" s="105"/>
      <c r="C1136" s="141" t="s">
        <v>627</v>
      </c>
      <c r="D1136" s="88"/>
      <c r="E1136" s="88"/>
      <c r="F1136" s="88"/>
      <c r="G1136" s="123"/>
      <c r="H1136" s="89"/>
      <c r="I1136" s="89"/>
      <c r="J1136" s="89"/>
      <c r="K1136" s="89"/>
      <c r="L1136" s="93"/>
      <c r="M1136" s="127"/>
    </row>
    <row r="1137" spans="1:13" s="85" customFormat="1" x14ac:dyDescent="0.2">
      <c r="A1137" s="104"/>
      <c r="B1137" s="105"/>
      <c r="C1137" s="141" t="s">
        <v>627</v>
      </c>
      <c r="D1137" s="88"/>
      <c r="E1137" s="88"/>
      <c r="F1137" s="88"/>
      <c r="G1137" s="123"/>
      <c r="H1137" s="89"/>
      <c r="I1137" s="89"/>
      <c r="J1137" s="89"/>
      <c r="K1137" s="89"/>
      <c r="L1137" s="93"/>
      <c r="M1137" s="127"/>
    </row>
    <row r="1138" spans="1:13" s="85" customFormat="1" x14ac:dyDescent="0.2">
      <c r="A1138" s="104"/>
      <c r="B1138" s="105"/>
      <c r="C1138" s="141" t="s">
        <v>627</v>
      </c>
      <c r="D1138" s="88"/>
      <c r="E1138" s="88"/>
      <c r="F1138" s="88"/>
      <c r="G1138" s="123"/>
      <c r="H1138" s="89"/>
      <c r="I1138" s="89"/>
      <c r="J1138" s="89"/>
      <c r="K1138" s="89"/>
      <c r="L1138" s="93"/>
      <c r="M1138" s="127"/>
    </row>
    <row r="1139" spans="1:13" s="85" customFormat="1" x14ac:dyDescent="0.2">
      <c r="A1139" s="104"/>
      <c r="B1139" s="105"/>
      <c r="C1139" s="141" t="s">
        <v>627</v>
      </c>
      <c r="D1139" s="88"/>
      <c r="E1139" s="88"/>
      <c r="F1139" s="88"/>
      <c r="G1139" s="123"/>
      <c r="H1139" s="89"/>
      <c r="I1139" s="89"/>
      <c r="J1139" s="89"/>
      <c r="K1139" s="89"/>
      <c r="L1139" s="93"/>
      <c r="M1139" s="127"/>
    </row>
    <row r="1140" spans="1:13" s="85" customFormat="1" x14ac:dyDescent="0.2">
      <c r="A1140" s="104"/>
      <c r="B1140" s="105"/>
      <c r="C1140" s="141" t="s">
        <v>627</v>
      </c>
      <c r="D1140" s="88"/>
      <c r="E1140" s="88"/>
      <c r="F1140" s="88"/>
      <c r="G1140" s="123"/>
      <c r="H1140" s="89"/>
      <c r="I1140" s="89"/>
      <c r="J1140" s="89"/>
      <c r="K1140" s="89"/>
      <c r="L1140" s="93"/>
      <c r="M1140" s="127"/>
    </row>
    <row r="1141" spans="1:13" s="85" customFormat="1" x14ac:dyDescent="0.2">
      <c r="A1141" s="104"/>
      <c r="B1141" s="105"/>
      <c r="C1141" s="141" t="s">
        <v>627</v>
      </c>
      <c r="D1141" s="88"/>
      <c r="E1141" s="88"/>
      <c r="F1141" s="88"/>
      <c r="G1141" s="123"/>
      <c r="H1141" s="89"/>
      <c r="I1141" s="89"/>
      <c r="J1141" s="89"/>
      <c r="K1141" s="89"/>
      <c r="L1141" s="93"/>
      <c r="M1141" s="127"/>
    </row>
    <row r="1142" spans="1:13" s="85" customFormat="1" x14ac:dyDescent="0.2">
      <c r="A1142" s="104"/>
      <c r="B1142" s="105"/>
      <c r="C1142" s="141" t="s">
        <v>627</v>
      </c>
      <c r="D1142" s="88"/>
      <c r="E1142" s="88"/>
      <c r="F1142" s="88"/>
      <c r="G1142" s="123"/>
      <c r="H1142" s="89"/>
      <c r="I1142" s="89"/>
      <c r="J1142" s="89"/>
      <c r="K1142" s="89"/>
      <c r="L1142" s="93"/>
      <c r="M1142" s="127"/>
    </row>
    <row r="1143" spans="1:13" s="85" customFormat="1" x14ac:dyDescent="0.2">
      <c r="A1143" s="104"/>
      <c r="B1143" s="105"/>
      <c r="C1143" s="141" t="s">
        <v>627</v>
      </c>
      <c r="D1143" s="88"/>
      <c r="E1143" s="88"/>
      <c r="F1143" s="88"/>
      <c r="G1143" s="123"/>
      <c r="H1143" s="89"/>
      <c r="I1143" s="89"/>
      <c r="J1143" s="89"/>
      <c r="K1143" s="89"/>
      <c r="L1143" s="93"/>
      <c r="M1143" s="127"/>
    </row>
    <row r="1144" spans="1:13" s="85" customFormat="1" x14ac:dyDescent="0.2">
      <c r="A1144" s="104"/>
      <c r="B1144" s="105"/>
      <c r="C1144" s="141" t="s">
        <v>627</v>
      </c>
      <c r="D1144" s="88"/>
      <c r="E1144" s="88"/>
      <c r="F1144" s="88"/>
      <c r="G1144" s="123"/>
      <c r="H1144" s="89"/>
      <c r="I1144" s="89"/>
      <c r="J1144" s="89"/>
      <c r="K1144" s="89"/>
      <c r="L1144" s="93"/>
      <c r="M1144" s="127"/>
    </row>
    <row r="1145" spans="1:13" s="85" customFormat="1" x14ac:dyDescent="0.2">
      <c r="A1145" s="104"/>
      <c r="B1145" s="105"/>
      <c r="C1145" s="141" t="s">
        <v>627</v>
      </c>
      <c r="D1145" s="88"/>
      <c r="E1145" s="88"/>
      <c r="F1145" s="88"/>
      <c r="G1145" s="123"/>
      <c r="H1145" s="89"/>
      <c r="I1145" s="89"/>
      <c r="J1145" s="89"/>
      <c r="K1145" s="89"/>
      <c r="L1145" s="93"/>
      <c r="M1145" s="127"/>
    </row>
    <row r="1146" spans="1:13" s="85" customFormat="1" x14ac:dyDescent="0.2">
      <c r="A1146" s="104"/>
      <c r="B1146" s="105"/>
      <c r="C1146" s="141" t="s">
        <v>627</v>
      </c>
      <c r="D1146" s="88"/>
      <c r="E1146" s="88"/>
      <c r="F1146" s="88"/>
      <c r="G1146" s="123"/>
      <c r="H1146" s="89"/>
      <c r="I1146" s="89"/>
      <c r="J1146" s="89"/>
      <c r="K1146" s="89"/>
      <c r="L1146" s="93"/>
      <c r="M1146" s="127"/>
    </row>
    <row r="1147" spans="1:13" s="85" customFormat="1" x14ac:dyDescent="0.2">
      <c r="A1147" s="104"/>
      <c r="B1147" s="105"/>
      <c r="C1147" s="141" t="s">
        <v>627</v>
      </c>
      <c r="D1147" s="88"/>
      <c r="E1147" s="88"/>
      <c r="F1147" s="88"/>
      <c r="G1147" s="123"/>
      <c r="H1147" s="89"/>
      <c r="I1147" s="89"/>
      <c r="J1147" s="89"/>
      <c r="K1147" s="89"/>
      <c r="L1147" s="93"/>
      <c r="M1147" s="127"/>
    </row>
    <row r="1148" spans="1:13" s="85" customFormat="1" x14ac:dyDescent="0.2">
      <c r="A1148" s="104"/>
      <c r="B1148" s="105"/>
      <c r="C1148" s="141" t="s">
        <v>627</v>
      </c>
      <c r="D1148" s="88"/>
      <c r="E1148" s="88"/>
      <c r="F1148" s="88"/>
      <c r="G1148" s="123"/>
      <c r="H1148" s="89"/>
      <c r="I1148" s="89"/>
      <c r="J1148" s="89"/>
      <c r="K1148" s="89"/>
      <c r="L1148" s="93"/>
      <c r="M1148" s="127"/>
    </row>
    <row r="1149" spans="1:13" s="85" customFormat="1" x14ac:dyDescent="0.2">
      <c r="A1149" s="104"/>
      <c r="B1149" s="105"/>
      <c r="C1149" s="141" t="s">
        <v>627</v>
      </c>
      <c r="D1149" s="88"/>
      <c r="E1149" s="88"/>
      <c r="F1149" s="88"/>
      <c r="G1149" s="123"/>
      <c r="H1149" s="89"/>
      <c r="I1149" s="89"/>
      <c r="J1149" s="89"/>
      <c r="K1149" s="89"/>
      <c r="L1149" s="93"/>
      <c r="M1149" s="127"/>
    </row>
    <row r="1150" spans="1:13" s="85" customFormat="1" x14ac:dyDescent="0.2">
      <c r="A1150" s="104"/>
      <c r="B1150" s="105"/>
      <c r="C1150" s="141" t="s">
        <v>627</v>
      </c>
      <c r="D1150" s="88"/>
      <c r="E1150" s="88"/>
      <c r="F1150" s="88"/>
      <c r="G1150" s="123"/>
      <c r="H1150" s="89"/>
      <c r="I1150" s="89"/>
      <c r="J1150" s="89"/>
      <c r="K1150" s="89"/>
      <c r="L1150" s="93"/>
      <c r="M1150" s="127"/>
    </row>
    <row r="1151" spans="1:13" s="85" customFormat="1" x14ac:dyDescent="0.2">
      <c r="A1151" s="104"/>
      <c r="B1151" s="105"/>
      <c r="C1151" s="141" t="s">
        <v>627</v>
      </c>
      <c r="D1151" s="88"/>
      <c r="E1151" s="88"/>
      <c r="F1151" s="88"/>
      <c r="G1151" s="123"/>
      <c r="H1151" s="89"/>
      <c r="I1151" s="89"/>
      <c r="J1151" s="89"/>
      <c r="K1151" s="89"/>
      <c r="L1151" s="93"/>
      <c r="M1151" s="127"/>
    </row>
    <row r="1152" spans="1:13" s="85" customFormat="1" x14ac:dyDescent="0.2">
      <c r="A1152" s="104"/>
      <c r="B1152" s="105"/>
      <c r="C1152" s="141" t="s">
        <v>627</v>
      </c>
      <c r="D1152" s="88"/>
      <c r="E1152" s="88"/>
      <c r="F1152" s="88"/>
      <c r="G1152" s="123"/>
      <c r="H1152" s="89"/>
      <c r="I1152" s="89"/>
      <c r="J1152" s="89"/>
      <c r="K1152" s="89"/>
      <c r="L1152" s="93"/>
      <c r="M1152" s="127"/>
    </row>
    <row r="1153" spans="1:13" s="85" customFormat="1" x14ac:dyDescent="0.2">
      <c r="A1153" s="104"/>
      <c r="B1153" s="105"/>
      <c r="C1153" s="141" t="s">
        <v>627</v>
      </c>
      <c r="D1153" s="88"/>
      <c r="E1153" s="88"/>
      <c r="F1153" s="88"/>
      <c r="G1153" s="123"/>
      <c r="H1153" s="89"/>
      <c r="I1153" s="89"/>
      <c r="J1153" s="89"/>
      <c r="K1153" s="89"/>
      <c r="L1153" s="93"/>
      <c r="M1153" s="127"/>
    </row>
    <row r="1154" spans="1:13" s="85" customFormat="1" x14ac:dyDescent="0.2">
      <c r="A1154" s="104"/>
      <c r="B1154" s="105"/>
      <c r="C1154" s="141" t="s">
        <v>627</v>
      </c>
      <c r="D1154" s="88"/>
      <c r="E1154" s="88"/>
      <c r="F1154" s="88"/>
      <c r="G1154" s="123"/>
      <c r="H1154" s="89"/>
      <c r="I1154" s="89"/>
      <c r="J1154" s="89"/>
      <c r="K1154" s="89"/>
      <c r="L1154" s="93"/>
      <c r="M1154" s="127"/>
    </row>
    <row r="1155" spans="1:13" s="85" customFormat="1" x14ac:dyDescent="0.2">
      <c r="A1155" s="104"/>
      <c r="B1155" s="105"/>
      <c r="C1155" s="141" t="s">
        <v>627</v>
      </c>
      <c r="D1155" s="88"/>
      <c r="E1155" s="88"/>
      <c r="F1155" s="88"/>
      <c r="G1155" s="123"/>
      <c r="H1155" s="89"/>
      <c r="I1155" s="89"/>
      <c r="J1155" s="89"/>
      <c r="K1155" s="89"/>
      <c r="L1155" s="93"/>
      <c r="M1155" s="127"/>
    </row>
    <row r="1156" spans="1:13" s="85" customFormat="1" x14ac:dyDescent="0.2">
      <c r="A1156" s="104"/>
      <c r="B1156" s="105"/>
      <c r="C1156" s="141" t="s">
        <v>627</v>
      </c>
      <c r="D1156" s="88"/>
      <c r="E1156" s="88"/>
      <c r="F1156" s="88"/>
      <c r="G1156" s="123"/>
      <c r="H1156" s="89"/>
      <c r="I1156" s="89"/>
      <c r="J1156" s="89"/>
      <c r="K1156" s="89"/>
      <c r="L1156" s="93"/>
      <c r="M1156" s="127"/>
    </row>
    <row r="1157" spans="1:13" s="85" customFormat="1" x14ac:dyDescent="0.2">
      <c r="A1157" s="104"/>
      <c r="B1157" s="105"/>
      <c r="C1157" s="141" t="s">
        <v>627</v>
      </c>
      <c r="D1157" s="88"/>
      <c r="E1157" s="88"/>
      <c r="F1157" s="88"/>
      <c r="G1157" s="123"/>
      <c r="H1157" s="89"/>
      <c r="I1157" s="89"/>
      <c r="J1157" s="89"/>
      <c r="K1157" s="89"/>
      <c r="L1157" s="93"/>
      <c r="M1157" s="127"/>
    </row>
    <row r="1158" spans="1:13" s="85" customFormat="1" x14ac:dyDescent="0.2">
      <c r="A1158" s="104"/>
      <c r="B1158" s="105"/>
      <c r="C1158" s="141" t="s">
        <v>627</v>
      </c>
      <c r="D1158" s="88"/>
      <c r="E1158" s="88"/>
      <c r="F1158" s="88"/>
      <c r="G1158" s="123"/>
      <c r="H1158" s="89"/>
      <c r="I1158" s="89"/>
      <c r="J1158" s="89"/>
      <c r="K1158" s="89"/>
      <c r="L1158" s="93"/>
      <c r="M1158" s="127"/>
    </row>
    <row r="1159" spans="1:13" s="85" customFormat="1" x14ac:dyDescent="0.2">
      <c r="A1159" s="104"/>
      <c r="B1159" s="105"/>
      <c r="C1159" s="141" t="s">
        <v>627</v>
      </c>
      <c r="D1159" s="88"/>
      <c r="E1159" s="88"/>
      <c r="F1159" s="88"/>
      <c r="G1159" s="123"/>
      <c r="H1159" s="89"/>
      <c r="I1159" s="89"/>
      <c r="J1159" s="89"/>
      <c r="K1159" s="89"/>
      <c r="L1159" s="93"/>
      <c r="M1159" s="127"/>
    </row>
    <row r="1160" spans="1:13" s="85" customFormat="1" x14ac:dyDescent="0.2">
      <c r="A1160" s="104"/>
      <c r="B1160" s="105"/>
      <c r="C1160" s="141" t="s">
        <v>627</v>
      </c>
      <c r="D1160" s="88"/>
      <c r="E1160" s="88"/>
      <c r="F1160" s="88"/>
      <c r="G1160" s="123"/>
      <c r="H1160" s="89"/>
      <c r="I1160" s="89"/>
      <c r="J1160" s="89"/>
      <c r="K1160" s="89"/>
      <c r="L1160" s="93"/>
      <c r="M1160" s="127"/>
    </row>
    <row r="1161" spans="1:13" s="85" customFormat="1" x14ac:dyDescent="0.2">
      <c r="A1161" s="104"/>
      <c r="B1161" s="105"/>
      <c r="C1161" s="141" t="s">
        <v>627</v>
      </c>
      <c r="D1161" s="88"/>
      <c r="E1161" s="88"/>
      <c r="F1161" s="88"/>
      <c r="G1161" s="123"/>
      <c r="H1161" s="89"/>
      <c r="I1161" s="89"/>
      <c r="J1161" s="89"/>
      <c r="K1161" s="89"/>
      <c r="L1161" s="93"/>
      <c r="M1161" s="127"/>
    </row>
    <row r="1162" spans="1:13" s="85" customFormat="1" x14ac:dyDescent="0.2">
      <c r="A1162" s="104"/>
      <c r="B1162" s="105"/>
      <c r="C1162" s="141" t="s">
        <v>627</v>
      </c>
      <c r="D1162" s="88"/>
      <c r="E1162" s="88"/>
      <c r="F1162" s="88"/>
      <c r="G1162" s="123"/>
      <c r="H1162" s="89"/>
      <c r="I1162" s="89"/>
      <c r="J1162" s="89"/>
      <c r="K1162" s="89"/>
      <c r="L1162" s="93"/>
      <c r="M1162" s="127"/>
    </row>
    <row r="1163" spans="1:13" s="85" customFormat="1" x14ac:dyDescent="0.2">
      <c r="A1163" s="104"/>
      <c r="B1163" s="105"/>
      <c r="C1163" s="141" t="s">
        <v>627</v>
      </c>
      <c r="D1163" s="88"/>
      <c r="E1163" s="88"/>
      <c r="F1163" s="88"/>
      <c r="G1163" s="123"/>
      <c r="H1163" s="89"/>
      <c r="I1163" s="89"/>
      <c r="J1163" s="89"/>
      <c r="K1163" s="89"/>
      <c r="L1163" s="93"/>
      <c r="M1163" s="127"/>
    </row>
    <row r="1164" spans="1:13" s="85" customFormat="1" x14ac:dyDescent="0.2">
      <c r="A1164" s="104"/>
      <c r="B1164" s="105"/>
      <c r="C1164" s="141" t="s">
        <v>627</v>
      </c>
      <c r="D1164" s="88"/>
      <c r="E1164" s="88"/>
      <c r="F1164" s="88"/>
      <c r="G1164" s="123"/>
      <c r="H1164" s="89"/>
      <c r="I1164" s="89"/>
      <c r="J1164" s="89"/>
      <c r="K1164" s="89"/>
      <c r="L1164" s="93"/>
      <c r="M1164" s="127"/>
    </row>
    <row r="1165" spans="1:13" s="85" customFormat="1" x14ac:dyDescent="0.2">
      <c r="A1165" s="104"/>
      <c r="B1165" s="105"/>
      <c r="C1165" s="141" t="s">
        <v>627</v>
      </c>
      <c r="D1165" s="88"/>
      <c r="E1165" s="88"/>
      <c r="F1165" s="88"/>
      <c r="G1165" s="123"/>
      <c r="H1165" s="89"/>
      <c r="I1165" s="89"/>
      <c r="J1165" s="89"/>
      <c r="K1165" s="89"/>
      <c r="L1165" s="93"/>
      <c r="M1165" s="127"/>
    </row>
    <row r="1166" spans="1:13" s="85" customFormat="1" x14ac:dyDescent="0.2">
      <c r="A1166" s="104"/>
      <c r="B1166" s="105"/>
      <c r="C1166" s="141" t="s">
        <v>627</v>
      </c>
      <c r="D1166" s="88"/>
      <c r="E1166" s="88"/>
      <c r="F1166" s="88"/>
      <c r="G1166" s="123"/>
      <c r="H1166" s="89"/>
      <c r="I1166" s="89"/>
      <c r="J1166" s="89"/>
      <c r="K1166" s="89"/>
      <c r="L1166" s="93"/>
      <c r="M1166" s="127"/>
    </row>
    <row r="1167" spans="1:13" s="85" customFormat="1" x14ac:dyDescent="0.2">
      <c r="A1167" s="104"/>
      <c r="B1167" s="105"/>
      <c r="C1167" s="141" t="s">
        <v>627</v>
      </c>
      <c r="D1167" s="88"/>
      <c r="E1167" s="88"/>
      <c r="F1167" s="88"/>
      <c r="G1167" s="123"/>
      <c r="H1167" s="89"/>
      <c r="I1167" s="89"/>
      <c r="J1167" s="89"/>
      <c r="K1167" s="89"/>
      <c r="L1167" s="93"/>
      <c r="M1167" s="127"/>
    </row>
    <row r="1168" spans="1:13" s="85" customFormat="1" x14ac:dyDescent="0.2">
      <c r="A1168" s="104"/>
      <c r="B1168" s="105"/>
      <c r="C1168" s="141" t="s">
        <v>627</v>
      </c>
      <c r="D1168" s="88"/>
      <c r="E1168" s="88"/>
      <c r="F1168" s="88"/>
      <c r="G1168" s="123"/>
      <c r="H1168" s="89"/>
      <c r="I1168" s="89"/>
      <c r="J1168" s="89"/>
      <c r="K1168" s="89"/>
      <c r="L1168" s="93"/>
      <c r="M1168" s="127"/>
    </row>
    <row r="1169" spans="1:13" s="85" customFormat="1" x14ac:dyDescent="0.2">
      <c r="A1169" s="104"/>
      <c r="B1169" s="105"/>
      <c r="C1169" s="141" t="s">
        <v>627</v>
      </c>
      <c r="D1169" s="88"/>
      <c r="E1169" s="88"/>
      <c r="F1169" s="88"/>
      <c r="G1169" s="123"/>
      <c r="H1169" s="89"/>
      <c r="I1169" s="89"/>
      <c r="J1169" s="89"/>
      <c r="K1169" s="89"/>
      <c r="L1169" s="93"/>
      <c r="M1169" s="127"/>
    </row>
    <row r="1170" spans="1:13" s="85" customFormat="1" x14ac:dyDescent="0.2">
      <c r="A1170" s="104"/>
      <c r="B1170" s="105"/>
      <c r="C1170" s="141" t="s">
        <v>627</v>
      </c>
      <c r="D1170" s="88"/>
      <c r="E1170" s="88"/>
      <c r="F1170" s="88"/>
      <c r="G1170" s="123"/>
      <c r="H1170" s="89"/>
      <c r="I1170" s="89"/>
      <c r="J1170" s="89"/>
      <c r="K1170" s="89"/>
      <c r="L1170" s="93"/>
      <c r="M1170" s="127"/>
    </row>
    <row r="1171" spans="1:13" s="85" customFormat="1" x14ac:dyDescent="0.2">
      <c r="A1171" s="104"/>
      <c r="B1171" s="105"/>
      <c r="C1171" s="141" t="s">
        <v>627</v>
      </c>
      <c r="D1171" s="88"/>
      <c r="E1171" s="88"/>
      <c r="F1171" s="88"/>
      <c r="G1171" s="123"/>
      <c r="H1171" s="89"/>
      <c r="I1171" s="89"/>
      <c r="J1171" s="89"/>
      <c r="K1171" s="89"/>
      <c r="L1171" s="93"/>
      <c r="M1171" s="127"/>
    </row>
    <row r="1172" spans="1:13" s="85" customFormat="1" x14ac:dyDescent="0.2">
      <c r="A1172" s="104"/>
      <c r="B1172" s="105"/>
      <c r="C1172" s="141" t="s">
        <v>627</v>
      </c>
      <c r="D1172" s="88"/>
      <c r="E1172" s="88"/>
      <c r="F1172" s="88"/>
      <c r="G1172" s="123"/>
      <c r="H1172" s="89"/>
      <c r="I1172" s="89"/>
      <c r="J1172" s="89"/>
      <c r="K1172" s="89"/>
      <c r="L1172" s="93"/>
      <c r="M1172" s="127"/>
    </row>
    <row r="1173" spans="1:13" s="85" customFormat="1" x14ac:dyDescent="0.2">
      <c r="A1173" s="104"/>
      <c r="B1173" s="105"/>
      <c r="C1173" s="141" t="s">
        <v>627</v>
      </c>
      <c r="D1173" s="88"/>
      <c r="E1173" s="88"/>
      <c r="F1173" s="88"/>
      <c r="G1173" s="123"/>
      <c r="H1173" s="89"/>
      <c r="I1173" s="89"/>
      <c r="J1173" s="89"/>
      <c r="K1173" s="89"/>
      <c r="L1173" s="93"/>
      <c r="M1173" s="127"/>
    </row>
    <row r="1174" spans="1:13" s="85" customFormat="1" ht="12" customHeight="1" x14ac:dyDescent="0.2">
      <c r="A1174" s="104"/>
      <c r="B1174" s="105"/>
      <c r="C1174" s="141" t="s">
        <v>627</v>
      </c>
      <c r="D1174" s="88"/>
      <c r="E1174" s="88"/>
      <c r="F1174" s="88"/>
      <c r="G1174" s="123"/>
      <c r="H1174" s="89"/>
      <c r="I1174" s="89"/>
      <c r="J1174" s="89"/>
      <c r="K1174" s="89"/>
      <c r="L1174" s="122"/>
      <c r="M1174" s="127"/>
    </row>
    <row r="1175" spans="1:13" s="85" customFormat="1" x14ac:dyDescent="0.2">
      <c r="A1175" s="104"/>
      <c r="B1175" s="105"/>
      <c r="C1175" s="141" t="s">
        <v>627</v>
      </c>
      <c r="D1175" s="88"/>
      <c r="E1175" s="88"/>
      <c r="F1175" s="88"/>
      <c r="G1175" s="123"/>
      <c r="H1175" s="88"/>
      <c r="I1175" s="89"/>
      <c r="J1175" s="89"/>
      <c r="K1175" s="89"/>
      <c r="L1175" s="93"/>
      <c r="M1175" s="127"/>
    </row>
    <row r="1176" spans="1:13" s="85" customFormat="1" x14ac:dyDescent="0.2">
      <c r="A1176" s="104"/>
      <c r="B1176" s="105"/>
      <c r="C1176" s="88"/>
      <c r="D1176" s="88"/>
      <c r="E1176" s="88"/>
      <c r="F1176" s="88"/>
      <c r="G1176" s="123"/>
      <c r="H1176" s="88"/>
      <c r="I1176" s="89"/>
      <c r="J1176" s="89"/>
      <c r="K1176" s="89"/>
      <c r="L1176" s="93"/>
      <c r="M1176" s="127"/>
    </row>
    <row r="1177" spans="1:13" s="85" customFormat="1" x14ac:dyDescent="0.2">
      <c r="A1177" s="104"/>
      <c r="B1177" s="105"/>
      <c r="C1177" s="88"/>
      <c r="D1177" s="88"/>
      <c r="E1177" s="87"/>
      <c r="F1177" s="88"/>
      <c r="G1177" s="123"/>
      <c r="H1177" s="88"/>
      <c r="I1177" s="88"/>
      <c r="J1177" s="89"/>
      <c r="K1177" s="89"/>
      <c r="L1177" s="122"/>
      <c r="M1177" s="128"/>
    </row>
    <row r="1178" spans="1:13" s="85" customFormat="1" x14ac:dyDescent="0.2">
      <c r="A1178" s="104"/>
      <c r="B1178" s="105"/>
      <c r="C1178" s="88"/>
      <c r="D1178" s="88"/>
      <c r="E1178" s="87"/>
      <c r="F1178" s="88"/>
      <c r="G1178" s="123"/>
      <c r="H1178" s="88"/>
      <c r="I1178" s="88"/>
      <c r="J1178" s="89"/>
      <c r="K1178" s="89"/>
      <c r="L1178" s="93"/>
      <c r="M1178" s="128"/>
    </row>
    <row r="1179" spans="1:13" s="85" customFormat="1" x14ac:dyDescent="0.2">
      <c r="A1179" s="104"/>
      <c r="B1179" s="105"/>
      <c r="C1179" s="88"/>
      <c r="D1179" s="88"/>
      <c r="E1179" s="87"/>
      <c r="F1179" s="88"/>
      <c r="G1179" s="123"/>
      <c r="H1179" s="88"/>
      <c r="I1179" s="88"/>
      <c r="J1179" s="89"/>
      <c r="K1179" s="89"/>
      <c r="L1179" s="93"/>
      <c r="M1179" s="128"/>
    </row>
    <row r="1180" spans="1:13" s="85" customFormat="1" x14ac:dyDescent="0.2">
      <c r="A1180" s="104"/>
      <c r="B1180" s="105"/>
      <c r="C1180" s="88"/>
      <c r="D1180" s="88"/>
      <c r="E1180" s="87"/>
      <c r="F1180" s="88"/>
      <c r="G1180" s="123"/>
      <c r="H1180" s="89"/>
      <c r="I1180" s="89"/>
      <c r="J1180" s="89"/>
      <c r="K1180" s="89"/>
      <c r="L1180" s="93"/>
      <c r="M1180" s="127"/>
    </row>
    <row r="1181" spans="1:13" s="85" customFormat="1" x14ac:dyDescent="0.2">
      <c r="A1181" s="104"/>
      <c r="B1181" s="105"/>
      <c r="C1181" s="88"/>
      <c r="D1181" s="88"/>
      <c r="E1181" s="87"/>
      <c r="F1181" s="88"/>
      <c r="G1181" s="123"/>
      <c r="H1181" s="89"/>
      <c r="I1181" s="89"/>
      <c r="J1181" s="89"/>
      <c r="K1181" s="89"/>
      <c r="L1181" s="93"/>
      <c r="M1181" s="127"/>
    </row>
    <row r="1182" spans="1:13" s="85" customFormat="1" x14ac:dyDescent="0.2">
      <c r="A1182" s="104"/>
      <c r="B1182" s="105"/>
      <c r="C1182" s="88"/>
      <c r="D1182" s="88"/>
      <c r="E1182" s="87"/>
      <c r="F1182" s="88"/>
      <c r="G1182" s="123"/>
      <c r="H1182" s="89"/>
      <c r="I1182" s="89"/>
      <c r="J1182" s="89"/>
      <c r="K1182" s="89"/>
      <c r="L1182" s="93"/>
      <c r="M1182" s="127"/>
    </row>
    <row r="1183" spans="1:13" s="85" customFormat="1" x14ac:dyDescent="0.2">
      <c r="A1183" s="104"/>
      <c r="B1183" s="105"/>
      <c r="C1183" s="88"/>
      <c r="D1183" s="88"/>
      <c r="E1183" s="87"/>
      <c r="F1183" s="88"/>
      <c r="G1183" s="123"/>
      <c r="H1183" s="89"/>
      <c r="I1183" s="89"/>
      <c r="J1183" s="89"/>
      <c r="K1183" s="89"/>
      <c r="L1183" s="89"/>
      <c r="M1183" s="127"/>
    </row>
    <row r="1184" spans="1:13" s="85" customFormat="1" x14ac:dyDescent="0.2">
      <c r="A1184" s="104"/>
      <c r="B1184" s="105"/>
      <c r="C1184" s="88"/>
      <c r="D1184" s="88"/>
      <c r="E1184" s="87"/>
      <c r="F1184" s="88"/>
      <c r="G1184" s="123"/>
      <c r="H1184" s="89"/>
      <c r="I1184" s="89"/>
      <c r="J1184" s="89"/>
      <c r="K1184" s="89"/>
      <c r="L1184" s="93"/>
      <c r="M1184" s="127"/>
    </row>
    <row r="1185" spans="1:13" s="85" customFormat="1" x14ac:dyDescent="0.2">
      <c r="A1185" s="104"/>
      <c r="B1185" s="105"/>
      <c r="C1185" s="88"/>
      <c r="D1185" s="88"/>
      <c r="E1185" s="87"/>
      <c r="F1185" s="88"/>
      <c r="G1185" s="123"/>
      <c r="H1185" s="89"/>
      <c r="I1185" s="89"/>
      <c r="J1185" s="89"/>
      <c r="K1185" s="89"/>
      <c r="L1185" s="93"/>
      <c r="M1185" s="127"/>
    </row>
    <row r="1186" spans="1:13" s="85" customFormat="1" x14ac:dyDescent="0.2">
      <c r="A1186" s="104"/>
      <c r="B1186" s="105"/>
      <c r="C1186" s="88"/>
      <c r="D1186" s="88"/>
      <c r="E1186" s="87"/>
      <c r="F1186" s="88"/>
      <c r="G1186" s="123"/>
      <c r="H1186" s="89"/>
      <c r="I1186" s="89"/>
      <c r="J1186" s="89"/>
      <c r="K1186" s="89"/>
      <c r="L1186" s="93"/>
      <c r="M1186" s="127"/>
    </row>
    <row r="1187" spans="1:13" s="85" customFormat="1" x14ac:dyDescent="0.2">
      <c r="A1187" s="104"/>
      <c r="B1187" s="105"/>
      <c r="C1187" s="88"/>
      <c r="D1187" s="88"/>
      <c r="E1187" s="87"/>
      <c r="F1187" s="88"/>
      <c r="G1187" s="123"/>
      <c r="H1187" s="89"/>
      <c r="I1187" s="89"/>
      <c r="J1187" s="89"/>
      <c r="K1187" s="89"/>
      <c r="L1187" s="93"/>
      <c r="M1187" s="127"/>
    </row>
    <row r="1188" spans="1:13" s="85" customFormat="1" x14ac:dyDescent="0.2">
      <c r="A1188" s="104"/>
      <c r="B1188" s="105"/>
      <c r="C1188" s="88"/>
      <c r="D1188" s="88"/>
      <c r="E1188" s="87"/>
      <c r="F1188" s="88"/>
      <c r="G1188" s="123"/>
      <c r="H1188" s="89"/>
      <c r="I1188" s="89"/>
      <c r="J1188" s="89"/>
      <c r="K1188" s="89"/>
      <c r="L1188" s="93"/>
      <c r="M1188" s="132"/>
    </row>
    <row r="1189" spans="1:13" s="85" customFormat="1" x14ac:dyDescent="0.2">
      <c r="A1189" s="104"/>
      <c r="B1189" s="105"/>
      <c r="C1189" s="88"/>
      <c r="D1189" s="88"/>
      <c r="E1189" s="87"/>
      <c r="F1189" s="88"/>
      <c r="G1189" s="123"/>
      <c r="H1189" s="89"/>
      <c r="I1189" s="89"/>
      <c r="J1189" s="89"/>
      <c r="K1189" s="89"/>
      <c r="L1189" s="93"/>
      <c r="M1189" s="132"/>
    </row>
    <row r="1190" spans="1:13" s="85" customFormat="1" x14ac:dyDescent="0.2">
      <c r="A1190" s="104"/>
      <c r="B1190" s="105"/>
      <c r="C1190" s="88"/>
      <c r="D1190" s="88"/>
      <c r="E1190" s="87"/>
      <c r="F1190" s="88"/>
      <c r="G1190" s="123"/>
      <c r="H1190" s="89"/>
      <c r="I1190" s="89"/>
      <c r="J1190" s="89"/>
      <c r="K1190" s="89"/>
      <c r="L1190" s="93"/>
      <c r="M1190" s="132"/>
    </row>
    <row r="1191" spans="1:13" s="85" customFormat="1" x14ac:dyDescent="0.2">
      <c r="A1191" s="104"/>
      <c r="B1191" s="105"/>
      <c r="C1191" s="88"/>
      <c r="D1191" s="88"/>
      <c r="E1191" s="87"/>
      <c r="F1191" s="88"/>
      <c r="G1191" s="123"/>
      <c r="H1191" s="89"/>
      <c r="I1191" s="89"/>
      <c r="J1191" s="89"/>
      <c r="K1191" s="89"/>
      <c r="L1191" s="93"/>
      <c r="M1191" s="127"/>
    </row>
    <row r="1192" spans="1:13" s="85" customFormat="1" x14ac:dyDescent="0.2">
      <c r="A1192" s="104"/>
      <c r="B1192" s="105"/>
      <c r="C1192" s="88"/>
      <c r="D1192" s="88"/>
      <c r="E1192" s="87"/>
      <c r="F1192" s="88"/>
      <c r="G1192" s="123"/>
      <c r="H1192" s="89"/>
      <c r="I1192" s="89"/>
      <c r="J1192" s="89"/>
      <c r="K1192" s="89"/>
      <c r="L1192" s="93"/>
      <c r="M1192" s="127"/>
    </row>
    <row r="1193" spans="1:13" s="85" customFormat="1" x14ac:dyDescent="0.2">
      <c r="A1193" s="104"/>
      <c r="B1193" s="105"/>
      <c r="C1193" s="88"/>
      <c r="D1193" s="88"/>
      <c r="E1193" s="87"/>
      <c r="F1193" s="88"/>
      <c r="G1193" s="123"/>
      <c r="H1193" s="89"/>
      <c r="I1193" s="89"/>
      <c r="J1193" s="89"/>
      <c r="K1193" s="89"/>
      <c r="L1193" s="93"/>
      <c r="M1193" s="127"/>
    </row>
    <row r="1194" spans="1:13" s="85" customFormat="1" x14ac:dyDescent="0.2">
      <c r="A1194" s="101"/>
      <c r="B1194" s="102"/>
      <c r="C1194" s="142"/>
      <c r="D1194" s="88"/>
      <c r="E1194" s="87"/>
      <c r="F1194" s="88"/>
      <c r="G1194" s="123"/>
      <c r="H1194" s="88"/>
      <c r="I1194" s="88"/>
      <c r="J1194" s="88"/>
      <c r="K1194" s="88"/>
      <c r="L1194" s="88"/>
      <c r="M1194" s="132"/>
    </row>
    <row r="1195" spans="1:13" s="85" customFormat="1" x14ac:dyDescent="0.2">
      <c r="A1195" s="104"/>
      <c r="B1195" s="105"/>
      <c r="C1195" s="88"/>
      <c r="D1195" s="88"/>
      <c r="E1195" s="87"/>
      <c r="F1195" s="88"/>
      <c r="G1195" s="123"/>
      <c r="H1195" s="89"/>
      <c r="I1195" s="89"/>
      <c r="J1195" s="89"/>
      <c r="K1195" s="89"/>
      <c r="L1195" s="93"/>
      <c r="M1195" s="132"/>
    </row>
    <row r="1196" spans="1:13" s="85" customFormat="1" x14ac:dyDescent="0.2">
      <c r="A1196" s="104"/>
      <c r="B1196" s="105"/>
      <c r="C1196" s="88"/>
      <c r="D1196" s="88"/>
      <c r="E1196" s="87"/>
      <c r="F1196" s="88"/>
      <c r="G1196" s="123"/>
      <c r="H1196" s="89"/>
      <c r="I1196" s="89"/>
      <c r="J1196" s="89"/>
      <c r="K1196" s="89"/>
      <c r="L1196" s="93"/>
      <c r="M1196" s="132"/>
    </row>
    <row r="1197" spans="1:13" s="85" customFormat="1" x14ac:dyDescent="0.2">
      <c r="A1197" s="104"/>
      <c r="B1197" s="105"/>
      <c r="C1197" s="88"/>
      <c r="D1197" s="88"/>
      <c r="E1197" s="87"/>
      <c r="F1197" s="88"/>
      <c r="G1197" s="123"/>
      <c r="H1197" s="89"/>
      <c r="I1197" s="89"/>
      <c r="J1197" s="89"/>
      <c r="K1197" s="89"/>
      <c r="L1197" s="93"/>
      <c r="M1197" s="132"/>
    </row>
    <row r="1198" spans="1:13" s="85" customFormat="1" x14ac:dyDescent="0.2">
      <c r="A1198" s="104"/>
      <c r="B1198" s="105"/>
      <c r="C1198" s="88"/>
      <c r="D1198" s="88"/>
      <c r="E1198" s="87"/>
      <c r="F1198" s="88"/>
      <c r="G1198" s="123"/>
      <c r="H1198" s="89"/>
      <c r="I1198" s="89"/>
      <c r="J1198" s="89"/>
      <c r="K1198" s="89"/>
      <c r="L1198" s="93"/>
      <c r="M1198" s="132"/>
    </row>
    <row r="1199" spans="1:13" s="85" customFormat="1" x14ac:dyDescent="0.2">
      <c r="A1199" s="104"/>
      <c r="B1199" s="105"/>
      <c r="C1199" s="88"/>
      <c r="D1199" s="88"/>
      <c r="E1199" s="87"/>
      <c r="F1199" s="88"/>
      <c r="G1199" s="123"/>
      <c r="H1199" s="89"/>
      <c r="I1199" s="89"/>
      <c r="J1199" s="89"/>
      <c r="K1199" s="89"/>
      <c r="L1199" s="93"/>
      <c r="M1199" s="132"/>
    </row>
    <row r="1200" spans="1:13" s="85" customFormat="1" x14ac:dyDescent="0.2">
      <c r="A1200" s="104"/>
      <c r="B1200" s="105"/>
      <c r="C1200" s="143"/>
      <c r="D1200" s="88"/>
      <c r="E1200" s="87"/>
      <c r="F1200" s="88"/>
      <c r="G1200" s="123"/>
      <c r="H1200" s="89"/>
      <c r="I1200" s="89"/>
      <c r="J1200" s="89"/>
      <c r="K1200" s="89"/>
      <c r="L1200" s="93"/>
      <c r="M1200" s="132"/>
    </row>
    <row r="1201" spans="1:13" s="85" customFormat="1" x14ac:dyDescent="0.2">
      <c r="A1201" s="104"/>
      <c r="B1201" s="105"/>
      <c r="C1201" s="143"/>
      <c r="D1201" s="88"/>
      <c r="E1201" s="87"/>
      <c r="F1201" s="88"/>
      <c r="G1201" s="123"/>
      <c r="H1201" s="89"/>
      <c r="I1201" s="89"/>
      <c r="J1201" s="89"/>
      <c r="K1201" s="89"/>
      <c r="L1201" s="93"/>
      <c r="M1201" s="132"/>
    </row>
    <row r="1202" spans="1:13" s="85" customFormat="1" x14ac:dyDescent="0.2">
      <c r="A1202" s="104"/>
      <c r="B1202" s="105"/>
      <c r="C1202" s="143"/>
      <c r="D1202" s="88"/>
      <c r="E1202" s="87"/>
      <c r="F1202" s="88"/>
      <c r="G1202" s="123"/>
      <c r="H1202" s="89"/>
      <c r="I1202" s="89"/>
      <c r="J1202" s="89"/>
      <c r="K1202" s="89"/>
      <c r="L1202" s="93"/>
      <c r="M1202" s="132"/>
    </row>
    <row r="1203" spans="1:13" s="85" customFormat="1" x14ac:dyDescent="0.2">
      <c r="A1203" s="104"/>
      <c r="B1203" s="105"/>
      <c r="C1203" s="143"/>
      <c r="D1203" s="88"/>
      <c r="E1203" s="87"/>
      <c r="F1203" s="88"/>
      <c r="G1203" s="123"/>
      <c r="H1203" s="89"/>
      <c r="I1203" s="89"/>
      <c r="J1203" s="89"/>
      <c r="K1203" s="89"/>
      <c r="L1203" s="93"/>
      <c r="M1203" s="132"/>
    </row>
    <row r="1204" spans="1:13" s="85" customFormat="1" x14ac:dyDescent="0.2">
      <c r="A1204" s="104"/>
      <c r="B1204" s="105"/>
      <c r="C1204" s="88"/>
      <c r="D1204" s="88"/>
      <c r="E1204" s="87"/>
      <c r="F1204" s="88"/>
      <c r="G1204" s="123"/>
      <c r="H1204" s="89"/>
      <c r="I1204" s="89"/>
      <c r="J1204" s="89"/>
      <c r="K1204" s="89"/>
      <c r="L1204" s="93"/>
      <c r="M1204" s="132"/>
    </row>
    <row r="1205" spans="1:13" s="85" customFormat="1" x14ac:dyDescent="0.2">
      <c r="A1205" s="104"/>
      <c r="B1205" s="105"/>
      <c r="C1205" s="88"/>
      <c r="D1205" s="88"/>
      <c r="E1205" s="87"/>
      <c r="F1205" s="88"/>
      <c r="G1205" s="123"/>
      <c r="H1205" s="89"/>
      <c r="I1205" s="89"/>
      <c r="J1205" s="89"/>
      <c r="K1205" s="89"/>
      <c r="L1205" s="93"/>
      <c r="M1205" s="132"/>
    </row>
    <row r="1206" spans="1:13" s="85" customFormat="1" x14ac:dyDescent="0.2">
      <c r="A1206" s="101"/>
      <c r="B1206" s="102"/>
      <c r="C1206" s="142"/>
      <c r="D1206" s="88"/>
      <c r="E1206" s="87"/>
      <c r="F1206" s="88"/>
      <c r="G1206" s="123"/>
      <c r="H1206" s="89"/>
      <c r="I1206" s="89"/>
      <c r="J1206" s="89"/>
      <c r="K1206" s="89"/>
      <c r="L1206" s="93"/>
      <c r="M1206" s="132"/>
    </row>
    <row r="1207" spans="1:13" s="85" customFormat="1" x14ac:dyDescent="0.2">
      <c r="A1207" s="104"/>
      <c r="B1207" s="105"/>
      <c r="C1207" s="88"/>
      <c r="D1207" s="88"/>
      <c r="E1207" s="87"/>
      <c r="F1207" s="88"/>
      <c r="G1207" s="123"/>
      <c r="H1207" s="89"/>
      <c r="I1207" s="89"/>
      <c r="J1207" s="89"/>
      <c r="K1207" s="89"/>
      <c r="L1207" s="93"/>
      <c r="M1207" s="133"/>
    </row>
    <row r="1208" spans="1:13" s="85" customFormat="1" x14ac:dyDescent="0.2">
      <c r="A1208" s="104"/>
      <c r="B1208" s="105"/>
      <c r="C1208" s="88"/>
      <c r="D1208" s="88"/>
      <c r="E1208" s="87"/>
      <c r="F1208" s="88"/>
      <c r="G1208" s="123"/>
      <c r="H1208" s="89"/>
      <c r="I1208" s="89"/>
      <c r="J1208" s="89"/>
      <c r="K1208" s="89"/>
      <c r="L1208" s="93"/>
      <c r="M1208" s="133"/>
    </row>
    <row r="1209" spans="1:13" s="85" customFormat="1" x14ac:dyDescent="0.2">
      <c r="A1209" s="104"/>
      <c r="B1209" s="105"/>
      <c r="C1209" s="88"/>
      <c r="D1209" s="88"/>
      <c r="E1209" s="87"/>
      <c r="F1209" s="88"/>
      <c r="G1209" s="123"/>
      <c r="H1209" s="89"/>
      <c r="I1209" s="89"/>
      <c r="J1209" s="89"/>
      <c r="K1209" s="89"/>
      <c r="L1209" s="93"/>
      <c r="M1209" s="127"/>
    </row>
    <row r="1210" spans="1:13" s="85" customFormat="1" x14ac:dyDescent="0.2">
      <c r="A1210" s="104"/>
      <c r="B1210" s="105"/>
      <c r="C1210" s="88"/>
      <c r="D1210" s="88"/>
      <c r="E1210" s="87"/>
      <c r="F1210" s="88"/>
      <c r="G1210" s="123"/>
      <c r="H1210" s="89"/>
      <c r="I1210" s="89"/>
      <c r="J1210" s="89"/>
      <c r="K1210" s="89"/>
      <c r="L1210" s="89"/>
      <c r="M1210" s="127"/>
    </row>
    <row r="1211" spans="1:13" s="85" customFormat="1" x14ac:dyDescent="0.2">
      <c r="A1211" s="104"/>
      <c r="B1211" s="105"/>
      <c r="C1211" s="88"/>
      <c r="D1211" s="88"/>
      <c r="E1211" s="87"/>
      <c r="F1211" s="88"/>
      <c r="G1211" s="123"/>
      <c r="H1211" s="89"/>
      <c r="I1211" s="89"/>
      <c r="J1211" s="89"/>
      <c r="K1211" s="89"/>
      <c r="L1211" s="93"/>
      <c r="M1211" s="127"/>
    </row>
    <row r="1212" spans="1:13" s="85" customFormat="1" x14ac:dyDescent="0.2">
      <c r="A1212" s="104"/>
      <c r="B1212" s="105"/>
      <c r="C1212" s="88"/>
      <c r="D1212" s="88"/>
      <c r="E1212" s="87"/>
      <c r="F1212" s="88"/>
      <c r="G1212" s="123"/>
      <c r="H1212" s="89"/>
      <c r="I1212" s="89"/>
      <c r="J1212" s="89"/>
      <c r="K1212" s="89"/>
      <c r="L1212" s="93"/>
      <c r="M1212" s="127"/>
    </row>
    <row r="1213" spans="1:13" s="85" customFormat="1" x14ac:dyDescent="0.2">
      <c r="A1213" s="104"/>
      <c r="B1213" s="105"/>
      <c r="C1213" s="88"/>
      <c r="D1213" s="88"/>
      <c r="E1213" s="87"/>
      <c r="F1213" s="88"/>
      <c r="G1213" s="123"/>
      <c r="H1213" s="89"/>
      <c r="I1213" s="89"/>
      <c r="J1213" s="89"/>
      <c r="K1213" s="89"/>
      <c r="L1213" s="93"/>
      <c r="M1213" s="127"/>
    </row>
    <row r="1214" spans="1:13" s="85" customFormat="1" x14ac:dyDescent="0.2">
      <c r="A1214" s="104"/>
      <c r="B1214" s="105"/>
      <c r="C1214" s="88"/>
      <c r="D1214" s="88"/>
      <c r="E1214" s="87"/>
      <c r="F1214" s="88"/>
      <c r="G1214" s="123"/>
      <c r="H1214" s="89"/>
      <c r="I1214" s="89"/>
      <c r="J1214" s="89"/>
      <c r="K1214" s="89"/>
      <c r="L1214" s="93"/>
      <c r="M1214" s="127"/>
    </row>
    <row r="1215" spans="1:13" s="85" customFormat="1" x14ac:dyDescent="0.2">
      <c r="A1215" s="104"/>
      <c r="B1215" s="105"/>
      <c r="C1215" s="88"/>
      <c r="D1215" s="88"/>
      <c r="E1215" s="87"/>
      <c r="F1215" s="88"/>
      <c r="G1215" s="123"/>
      <c r="H1215" s="89"/>
      <c r="I1215" s="89"/>
      <c r="J1215" s="89"/>
      <c r="K1215" s="89"/>
      <c r="L1215" s="93"/>
      <c r="M1215" s="127"/>
    </row>
    <row r="1216" spans="1:13" s="85" customFormat="1" x14ac:dyDescent="0.2">
      <c r="A1216" s="104"/>
      <c r="B1216" s="105"/>
      <c r="C1216" s="88"/>
      <c r="D1216" s="88"/>
      <c r="E1216" s="87"/>
      <c r="F1216" s="88"/>
      <c r="G1216" s="123"/>
      <c r="H1216" s="89"/>
      <c r="I1216" s="89"/>
      <c r="J1216" s="89"/>
      <c r="K1216" s="89"/>
      <c r="L1216" s="93"/>
      <c r="M1216" s="128"/>
    </row>
    <row r="1217" spans="1:13" s="85" customFormat="1" x14ac:dyDescent="0.2">
      <c r="A1217" s="104"/>
      <c r="B1217" s="105"/>
      <c r="C1217" s="88"/>
      <c r="D1217" s="88"/>
      <c r="E1217" s="87"/>
      <c r="F1217" s="88"/>
      <c r="G1217" s="123"/>
      <c r="H1217" s="89"/>
      <c r="I1217" s="89"/>
      <c r="J1217" s="89"/>
      <c r="K1217" s="89"/>
      <c r="L1217" s="93"/>
      <c r="M1217" s="127"/>
    </row>
    <row r="1218" spans="1:13" s="85" customFormat="1" x14ac:dyDescent="0.2">
      <c r="A1218" s="104"/>
      <c r="B1218" s="105"/>
      <c r="C1218" s="88"/>
      <c r="D1218" s="88"/>
      <c r="E1218" s="87"/>
      <c r="F1218" s="88"/>
      <c r="G1218" s="123"/>
      <c r="H1218" s="89"/>
      <c r="I1218" s="89"/>
      <c r="J1218" s="89"/>
      <c r="K1218" s="89"/>
      <c r="L1218" s="89"/>
      <c r="M1218" s="127"/>
    </row>
    <row r="1219" spans="1:13" s="85" customFormat="1" x14ac:dyDescent="0.2">
      <c r="A1219" s="104"/>
      <c r="B1219" s="105"/>
      <c r="C1219" s="88"/>
      <c r="D1219" s="88"/>
      <c r="E1219" s="87"/>
      <c r="F1219" s="88"/>
      <c r="G1219" s="123"/>
      <c r="H1219" s="89"/>
      <c r="I1219" s="89"/>
      <c r="J1219" s="89"/>
      <c r="K1219" s="89"/>
      <c r="L1219" s="93"/>
      <c r="M1219" s="127"/>
    </row>
    <row r="1220" spans="1:13" s="85" customFormat="1" x14ac:dyDescent="0.2">
      <c r="A1220" s="104"/>
      <c r="B1220" s="105"/>
      <c r="C1220" s="88"/>
      <c r="D1220" s="88"/>
      <c r="E1220" s="87"/>
      <c r="F1220" s="88"/>
      <c r="G1220" s="123"/>
      <c r="H1220" s="89"/>
      <c r="I1220" s="89"/>
      <c r="J1220" s="89"/>
      <c r="K1220" s="89"/>
      <c r="L1220" s="89"/>
      <c r="M1220" s="127"/>
    </row>
    <row r="1221" spans="1:13" s="85" customFormat="1" x14ac:dyDescent="0.2">
      <c r="A1221" s="104"/>
      <c r="B1221" s="105"/>
      <c r="C1221" s="88"/>
      <c r="D1221" s="88"/>
      <c r="E1221" s="87"/>
      <c r="F1221" s="88"/>
      <c r="G1221" s="123"/>
      <c r="H1221" s="89"/>
      <c r="I1221" s="89"/>
      <c r="J1221" s="89"/>
      <c r="K1221" s="89"/>
      <c r="L1221" s="93"/>
      <c r="M1221" s="127"/>
    </row>
    <row r="1222" spans="1:13" s="85" customFormat="1" x14ac:dyDescent="0.2">
      <c r="A1222" s="104"/>
      <c r="B1222" s="105"/>
      <c r="C1222" s="88"/>
      <c r="D1222" s="88"/>
      <c r="E1222" s="87"/>
      <c r="F1222" s="88"/>
      <c r="G1222" s="123"/>
      <c r="H1222" s="89"/>
      <c r="I1222" s="89"/>
      <c r="J1222" s="89"/>
      <c r="K1222" s="89"/>
      <c r="L1222" s="93"/>
      <c r="M1222" s="127"/>
    </row>
    <row r="1223" spans="1:13" s="85" customFormat="1" x14ac:dyDescent="0.2">
      <c r="A1223" s="104"/>
      <c r="B1223" s="105"/>
      <c r="C1223" s="88"/>
      <c r="D1223" s="88"/>
      <c r="E1223" s="87"/>
      <c r="F1223" s="88"/>
      <c r="G1223" s="123"/>
      <c r="H1223" s="89"/>
      <c r="I1223" s="89"/>
      <c r="J1223" s="89"/>
      <c r="K1223" s="89"/>
      <c r="L1223" s="93"/>
      <c r="M1223" s="127"/>
    </row>
    <row r="1224" spans="1:13" s="85" customFormat="1" x14ac:dyDescent="0.2">
      <c r="A1224" s="104"/>
      <c r="B1224" s="105"/>
      <c r="C1224" s="88"/>
      <c r="D1224" s="88"/>
      <c r="E1224" s="87"/>
      <c r="F1224" s="88"/>
      <c r="G1224" s="123"/>
      <c r="H1224" s="89"/>
      <c r="I1224" s="89"/>
      <c r="J1224" s="89"/>
      <c r="K1224" s="89"/>
      <c r="L1224" s="93"/>
      <c r="M1224" s="127"/>
    </row>
    <row r="1225" spans="1:13" s="85" customFormat="1" x14ac:dyDescent="0.2">
      <c r="A1225" s="104"/>
      <c r="B1225" s="105"/>
      <c r="C1225" s="88"/>
      <c r="D1225" s="88"/>
      <c r="E1225" s="87"/>
      <c r="F1225" s="88"/>
      <c r="G1225" s="123"/>
      <c r="H1225" s="89"/>
      <c r="I1225" s="89"/>
      <c r="J1225" s="89"/>
      <c r="K1225" s="89"/>
      <c r="L1225" s="89"/>
      <c r="M1225" s="127"/>
    </row>
    <row r="1226" spans="1:13" s="85" customFormat="1" x14ac:dyDescent="0.2">
      <c r="A1226" s="104"/>
      <c r="B1226" s="105"/>
      <c r="C1226" s="88"/>
      <c r="D1226" s="88"/>
      <c r="E1226" s="87"/>
      <c r="F1226" s="88"/>
      <c r="G1226" s="123"/>
      <c r="H1226" s="89"/>
      <c r="I1226" s="89"/>
      <c r="J1226" s="89"/>
      <c r="K1226" s="89"/>
      <c r="L1226" s="93"/>
      <c r="M1226" s="127"/>
    </row>
    <row r="1227" spans="1:13" s="85" customFormat="1" x14ac:dyDescent="0.2">
      <c r="A1227" s="104"/>
      <c r="B1227" s="105"/>
      <c r="C1227" s="88"/>
      <c r="D1227" s="88"/>
      <c r="E1227" s="87"/>
      <c r="F1227" s="88"/>
      <c r="G1227" s="123"/>
      <c r="H1227" s="89"/>
      <c r="I1227" s="89"/>
      <c r="J1227" s="89"/>
      <c r="K1227" s="89"/>
      <c r="L1227" s="93"/>
      <c r="M1227" s="127"/>
    </row>
    <row r="1228" spans="1:13" s="85" customFormat="1" x14ac:dyDescent="0.2">
      <c r="A1228" s="104"/>
      <c r="B1228" s="105"/>
      <c r="C1228" s="88"/>
      <c r="D1228" s="88"/>
      <c r="E1228" s="87"/>
      <c r="F1228" s="88"/>
      <c r="G1228" s="123"/>
      <c r="H1228" s="89"/>
      <c r="I1228" s="89"/>
      <c r="J1228" s="89"/>
      <c r="K1228" s="89"/>
      <c r="L1228" s="93"/>
      <c r="M1228" s="127"/>
    </row>
    <row r="1229" spans="1:13" s="85" customFormat="1" x14ac:dyDescent="0.2">
      <c r="A1229" s="104"/>
      <c r="B1229" s="105"/>
      <c r="C1229" s="88"/>
      <c r="D1229" s="88"/>
      <c r="E1229" s="87"/>
      <c r="F1229" s="88"/>
      <c r="G1229" s="123"/>
      <c r="H1229" s="89"/>
      <c r="I1229" s="89"/>
      <c r="J1229" s="89"/>
      <c r="K1229" s="89"/>
      <c r="L1229" s="93"/>
      <c r="M1229" s="127"/>
    </row>
    <row r="1230" spans="1:13" s="85" customFormat="1" x14ac:dyDescent="0.2">
      <c r="A1230" s="104"/>
      <c r="B1230" s="105"/>
      <c r="C1230" s="88"/>
      <c r="D1230" s="88"/>
      <c r="E1230" s="87"/>
      <c r="F1230" s="88"/>
      <c r="G1230" s="123"/>
      <c r="H1230" s="89"/>
      <c r="I1230" s="89"/>
      <c r="J1230" s="89"/>
      <c r="K1230" s="89"/>
      <c r="L1230" s="93"/>
      <c r="M1230" s="127"/>
    </row>
    <row r="1231" spans="1:13" s="85" customFormat="1" x14ac:dyDescent="0.2">
      <c r="A1231" s="104"/>
      <c r="B1231" s="105"/>
      <c r="C1231" s="88"/>
      <c r="D1231" s="88"/>
      <c r="E1231" s="87"/>
      <c r="F1231" s="88"/>
      <c r="G1231" s="123"/>
      <c r="H1231" s="89"/>
      <c r="I1231" s="89"/>
      <c r="J1231" s="89"/>
      <c r="K1231" s="89"/>
      <c r="L1231" s="93"/>
      <c r="M1231" s="128"/>
    </row>
    <row r="1232" spans="1:13" s="85" customFormat="1" x14ac:dyDescent="0.2">
      <c r="A1232" s="104"/>
      <c r="B1232" s="105"/>
      <c r="C1232" s="88"/>
      <c r="D1232" s="88"/>
      <c r="E1232" s="87"/>
      <c r="F1232" s="88"/>
      <c r="G1232" s="123"/>
      <c r="H1232" s="89"/>
      <c r="I1232" s="89"/>
      <c r="J1232" s="89"/>
      <c r="K1232" s="89"/>
      <c r="L1232" s="93"/>
      <c r="M1232" s="127"/>
    </row>
    <row r="1233" spans="1:13" s="85" customFormat="1" x14ac:dyDescent="0.2">
      <c r="A1233" s="104"/>
      <c r="B1233" s="105"/>
      <c r="C1233" s="88"/>
      <c r="D1233" s="88"/>
      <c r="E1233" s="87"/>
      <c r="F1233" s="88"/>
      <c r="G1233" s="123"/>
      <c r="H1233" s="89"/>
      <c r="I1233" s="89"/>
      <c r="J1233" s="89"/>
      <c r="K1233" s="89"/>
      <c r="L1233" s="93"/>
      <c r="M1233" s="128"/>
    </row>
    <row r="1234" spans="1:13" s="85" customFormat="1" x14ac:dyDescent="0.2">
      <c r="A1234" s="104"/>
      <c r="B1234" s="105"/>
      <c r="C1234" s="88"/>
      <c r="D1234" s="88"/>
      <c r="E1234" s="87"/>
      <c r="F1234" s="88"/>
      <c r="G1234" s="123"/>
      <c r="H1234" s="89"/>
      <c r="I1234" s="89"/>
      <c r="J1234" s="89"/>
      <c r="K1234" s="89"/>
      <c r="L1234" s="93"/>
      <c r="M1234" s="127"/>
    </row>
    <row r="1235" spans="1:13" s="85" customFormat="1" x14ac:dyDescent="0.2">
      <c r="A1235" s="104"/>
      <c r="B1235" s="105"/>
      <c r="C1235" s="88"/>
      <c r="D1235" s="88"/>
      <c r="E1235" s="87"/>
      <c r="F1235" s="88"/>
      <c r="G1235" s="123"/>
      <c r="H1235" s="89"/>
      <c r="I1235" s="89"/>
      <c r="J1235" s="89"/>
      <c r="K1235" s="89"/>
      <c r="L1235" s="93"/>
      <c r="M1235" s="127"/>
    </row>
    <row r="1236" spans="1:13" s="85" customFormat="1" x14ac:dyDescent="0.2">
      <c r="A1236" s="104"/>
      <c r="B1236" s="105"/>
      <c r="C1236" s="88"/>
      <c r="D1236" s="88"/>
      <c r="E1236" s="87"/>
      <c r="F1236" s="88"/>
      <c r="G1236" s="123"/>
      <c r="H1236" s="89"/>
      <c r="I1236" s="89"/>
      <c r="J1236" s="89"/>
      <c r="K1236" s="89"/>
      <c r="L1236" s="93"/>
      <c r="M1236" s="127"/>
    </row>
    <row r="1237" spans="1:13" s="85" customFormat="1" x14ac:dyDescent="0.2">
      <c r="A1237" s="104"/>
      <c r="B1237" s="105"/>
      <c r="C1237" s="88"/>
      <c r="D1237" s="88"/>
      <c r="E1237" s="87"/>
      <c r="F1237" s="88"/>
      <c r="G1237" s="123"/>
      <c r="H1237" s="89"/>
      <c r="I1237" s="89"/>
      <c r="J1237" s="89"/>
      <c r="K1237" s="89"/>
      <c r="L1237" s="93"/>
      <c r="M1237" s="128"/>
    </row>
    <row r="1238" spans="1:13" s="85" customFormat="1" x14ac:dyDescent="0.2">
      <c r="A1238" s="104"/>
      <c r="B1238" s="105"/>
      <c r="C1238" s="88"/>
      <c r="D1238" s="88"/>
      <c r="E1238" s="87"/>
      <c r="F1238" s="88"/>
      <c r="G1238" s="123"/>
      <c r="H1238" s="89"/>
      <c r="I1238" s="89"/>
      <c r="J1238" s="89"/>
      <c r="K1238" s="89"/>
      <c r="L1238" s="93"/>
      <c r="M1238" s="127"/>
    </row>
    <row r="1239" spans="1:13" s="85" customFormat="1" x14ac:dyDescent="0.2">
      <c r="A1239" s="104"/>
      <c r="B1239" s="105"/>
      <c r="C1239" s="88"/>
      <c r="D1239" s="88"/>
      <c r="E1239" s="87"/>
      <c r="F1239" s="88"/>
      <c r="G1239" s="123"/>
      <c r="H1239" s="89"/>
      <c r="I1239" s="89"/>
      <c r="J1239" s="89"/>
      <c r="K1239" s="89"/>
      <c r="L1239" s="93"/>
      <c r="M1239" s="128"/>
    </row>
    <row r="1240" spans="1:13" s="85" customFormat="1" x14ac:dyDescent="0.2">
      <c r="A1240" s="104"/>
      <c r="B1240" s="105"/>
      <c r="C1240" s="88"/>
      <c r="D1240" s="88"/>
      <c r="E1240" s="87"/>
      <c r="F1240" s="88"/>
      <c r="G1240" s="123"/>
      <c r="H1240" s="89"/>
      <c r="I1240" s="89"/>
      <c r="J1240" s="89"/>
      <c r="K1240" s="89"/>
      <c r="L1240" s="93"/>
      <c r="M1240" s="127"/>
    </row>
    <row r="1241" spans="1:13" s="85" customFormat="1" x14ac:dyDescent="0.2">
      <c r="A1241" s="104"/>
      <c r="B1241" s="105"/>
      <c r="C1241" s="88"/>
      <c r="D1241" s="88"/>
      <c r="E1241" s="87"/>
      <c r="F1241" s="88"/>
      <c r="G1241" s="123"/>
      <c r="H1241" s="89"/>
      <c r="I1241" s="89"/>
      <c r="J1241" s="89"/>
      <c r="K1241" s="89"/>
      <c r="L1241" s="93"/>
      <c r="M1241" s="127"/>
    </row>
    <row r="1242" spans="1:13" s="85" customFormat="1" x14ac:dyDescent="0.2">
      <c r="A1242" s="104"/>
      <c r="B1242" s="105"/>
      <c r="C1242" s="88"/>
      <c r="D1242" s="88"/>
      <c r="E1242" s="87"/>
      <c r="F1242" s="88"/>
      <c r="G1242" s="123"/>
      <c r="H1242" s="89"/>
      <c r="I1242" s="89"/>
      <c r="J1242" s="89"/>
      <c r="K1242" s="89"/>
      <c r="L1242" s="93"/>
      <c r="M1242" s="127"/>
    </row>
    <row r="1243" spans="1:13" s="85" customFormat="1" x14ac:dyDescent="0.2">
      <c r="A1243" s="104"/>
      <c r="B1243" s="105"/>
      <c r="C1243" s="88"/>
      <c r="D1243" s="88"/>
      <c r="E1243" s="87"/>
      <c r="F1243" s="88"/>
      <c r="G1243" s="123"/>
      <c r="H1243" s="89"/>
      <c r="I1243" s="89"/>
      <c r="J1243" s="89"/>
      <c r="K1243" s="89"/>
      <c r="L1243" s="93"/>
      <c r="M1243" s="127"/>
    </row>
    <row r="1244" spans="1:13" s="85" customFormat="1" x14ac:dyDescent="0.2">
      <c r="A1244" s="101"/>
      <c r="B1244" s="102"/>
      <c r="C1244" s="142"/>
      <c r="D1244" s="88"/>
      <c r="E1244" s="87"/>
      <c r="F1244" s="88"/>
      <c r="G1244" s="123"/>
      <c r="H1244" s="88"/>
      <c r="I1244" s="88"/>
      <c r="J1244" s="88"/>
      <c r="K1244" s="88"/>
      <c r="L1244" s="88"/>
      <c r="M1244" s="132"/>
    </row>
    <row r="1245" spans="1:13" s="85" customFormat="1" x14ac:dyDescent="0.2">
      <c r="A1245" s="104"/>
      <c r="B1245" s="105"/>
      <c r="C1245" s="88"/>
      <c r="D1245" s="88"/>
      <c r="E1245" s="87"/>
      <c r="F1245" s="88"/>
      <c r="G1245" s="123"/>
      <c r="H1245" s="89"/>
      <c r="I1245" s="89"/>
      <c r="J1245" s="89"/>
      <c r="K1245" s="89"/>
      <c r="L1245" s="88"/>
      <c r="M1245" s="132"/>
    </row>
    <row r="1246" spans="1:13" s="85" customFormat="1" x14ac:dyDescent="0.2">
      <c r="A1246" s="104"/>
      <c r="B1246" s="105"/>
      <c r="C1246" s="88"/>
      <c r="D1246" s="88"/>
      <c r="E1246" s="87"/>
      <c r="F1246" s="88"/>
      <c r="G1246" s="123"/>
      <c r="H1246" s="89"/>
      <c r="I1246" s="89"/>
      <c r="J1246" s="89"/>
      <c r="K1246" s="89"/>
      <c r="L1246" s="88"/>
      <c r="M1246" s="132"/>
    </row>
    <row r="1247" spans="1:13" s="85" customFormat="1" x14ac:dyDescent="0.2">
      <c r="A1247" s="104"/>
      <c r="B1247" s="105"/>
      <c r="C1247" s="88"/>
      <c r="D1247" s="88"/>
      <c r="E1247" s="87"/>
      <c r="F1247" s="88"/>
      <c r="G1247" s="123"/>
      <c r="H1247" s="89"/>
      <c r="I1247" s="89"/>
      <c r="J1247" s="89"/>
      <c r="K1247" s="89"/>
      <c r="L1247" s="93"/>
      <c r="M1247" s="132"/>
    </row>
    <row r="1248" spans="1:13" s="85" customFormat="1" x14ac:dyDescent="0.2">
      <c r="A1248" s="104"/>
      <c r="B1248" s="105"/>
      <c r="C1248" s="88"/>
      <c r="D1248" s="88"/>
      <c r="E1248" s="87"/>
      <c r="F1248" s="88"/>
      <c r="G1248" s="123"/>
      <c r="H1248" s="89"/>
      <c r="I1248" s="89"/>
      <c r="J1248" s="89"/>
      <c r="K1248" s="89"/>
      <c r="L1248" s="88"/>
      <c r="M1248" s="132"/>
    </row>
    <row r="1249" spans="1:13" s="85" customFormat="1" x14ac:dyDescent="0.2">
      <c r="A1249" s="104"/>
      <c r="B1249" s="105"/>
      <c r="C1249" s="88"/>
      <c r="D1249" s="88"/>
      <c r="E1249" s="87"/>
      <c r="F1249" s="88"/>
      <c r="G1249" s="123"/>
      <c r="H1249" s="89"/>
      <c r="I1249" s="89"/>
      <c r="J1249" s="89"/>
      <c r="K1249" s="89"/>
      <c r="L1249" s="88"/>
      <c r="M1249" s="132"/>
    </row>
    <row r="1250" spans="1:13" s="85" customFormat="1" x14ac:dyDescent="0.2">
      <c r="A1250" s="104"/>
      <c r="B1250" s="105"/>
      <c r="C1250" s="88"/>
      <c r="D1250" s="88"/>
      <c r="E1250" s="87"/>
      <c r="F1250" s="88"/>
      <c r="G1250" s="123"/>
      <c r="H1250" s="89"/>
      <c r="I1250" s="89"/>
      <c r="J1250" s="89"/>
      <c r="K1250" s="89"/>
      <c r="L1250" s="88"/>
      <c r="M1250" s="132"/>
    </row>
    <row r="1251" spans="1:13" s="85" customFormat="1" x14ac:dyDescent="0.2">
      <c r="A1251" s="104"/>
      <c r="B1251" s="105"/>
      <c r="C1251" s="88"/>
      <c r="D1251" s="88"/>
      <c r="E1251" s="87"/>
      <c r="F1251" s="88"/>
      <c r="G1251" s="123"/>
      <c r="H1251" s="89"/>
      <c r="I1251" s="89"/>
      <c r="J1251" s="89"/>
      <c r="K1251" s="89"/>
      <c r="L1251" s="88"/>
      <c r="M1251" s="132"/>
    </row>
    <row r="1252" spans="1:13" s="85" customFormat="1" x14ac:dyDescent="0.2">
      <c r="A1252" s="104"/>
      <c r="B1252" s="105"/>
      <c r="C1252" s="88"/>
      <c r="D1252" s="88"/>
      <c r="E1252" s="87"/>
      <c r="F1252" s="88"/>
      <c r="G1252" s="123"/>
      <c r="H1252" s="89"/>
      <c r="I1252" s="89"/>
      <c r="J1252" s="89"/>
      <c r="K1252" s="89"/>
      <c r="L1252" s="88"/>
      <c r="M1252" s="132"/>
    </row>
    <row r="1253" spans="1:13" s="85" customFormat="1" x14ac:dyDescent="0.2">
      <c r="A1253" s="104"/>
      <c r="B1253" s="105"/>
      <c r="C1253" s="88"/>
      <c r="D1253" s="88"/>
      <c r="E1253" s="87"/>
      <c r="F1253" s="88"/>
      <c r="G1253" s="123"/>
      <c r="H1253" s="89"/>
      <c r="I1253" s="89"/>
      <c r="J1253" s="89"/>
      <c r="K1253" s="89"/>
      <c r="L1253" s="93"/>
      <c r="M1253" s="132"/>
    </row>
    <row r="1254" spans="1:13" s="85" customFormat="1" x14ac:dyDescent="0.2">
      <c r="A1254" s="104"/>
      <c r="B1254" s="105"/>
      <c r="C1254" s="88"/>
      <c r="D1254" s="88"/>
      <c r="E1254" s="87"/>
      <c r="F1254" s="88"/>
      <c r="G1254" s="123"/>
      <c r="H1254" s="89"/>
      <c r="I1254" s="89"/>
      <c r="J1254" s="89"/>
      <c r="K1254" s="89"/>
      <c r="L1254" s="88"/>
      <c r="M1254" s="133"/>
    </row>
    <row r="1255" spans="1:13" s="85" customFormat="1" x14ac:dyDescent="0.2">
      <c r="A1255" s="104"/>
      <c r="B1255" s="105"/>
      <c r="C1255" s="88"/>
      <c r="D1255" s="88"/>
      <c r="E1255" s="87"/>
      <c r="F1255" s="88"/>
      <c r="G1255" s="123"/>
      <c r="H1255" s="89"/>
      <c r="I1255" s="89"/>
      <c r="J1255" s="89"/>
      <c r="K1255" s="89"/>
      <c r="L1255" s="93"/>
      <c r="M1255" s="132"/>
    </row>
    <row r="1256" spans="1:13" s="85" customFormat="1" x14ac:dyDescent="0.2">
      <c r="A1256" s="104"/>
      <c r="B1256" s="105"/>
      <c r="C1256" s="88"/>
      <c r="D1256" s="88"/>
      <c r="E1256" s="87"/>
      <c r="F1256" s="88"/>
      <c r="G1256" s="123"/>
      <c r="H1256" s="89"/>
      <c r="I1256" s="89"/>
      <c r="J1256" s="89"/>
      <c r="K1256" s="89"/>
      <c r="L1256" s="93"/>
      <c r="M1256" s="132"/>
    </row>
    <row r="1257" spans="1:13" s="85" customFormat="1" x14ac:dyDescent="0.2">
      <c r="A1257" s="104"/>
      <c r="B1257" s="105"/>
      <c r="C1257" s="88"/>
      <c r="D1257" s="88"/>
      <c r="E1257" s="87"/>
      <c r="F1257" s="88"/>
      <c r="G1257" s="123"/>
      <c r="H1257" s="89"/>
      <c r="I1257" s="89"/>
      <c r="J1257" s="89"/>
      <c r="K1257" s="89"/>
      <c r="L1257" s="88"/>
      <c r="M1257" s="132"/>
    </row>
    <row r="1258" spans="1:13" s="85" customFormat="1" x14ac:dyDescent="0.2">
      <c r="A1258" s="104"/>
      <c r="B1258" s="105"/>
      <c r="C1258" s="88"/>
      <c r="D1258" s="88"/>
      <c r="E1258" s="87"/>
      <c r="F1258" s="88"/>
      <c r="G1258" s="123"/>
      <c r="H1258" s="89"/>
      <c r="I1258" s="89"/>
      <c r="J1258" s="89"/>
      <c r="K1258" s="89"/>
      <c r="L1258" s="93"/>
      <c r="M1258" s="132"/>
    </row>
    <row r="1259" spans="1:13" s="85" customFormat="1" x14ac:dyDescent="0.2">
      <c r="A1259" s="104"/>
      <c r="B1259" s="105"/>
      <c r="C1259" s="88"/>
      <c r="D1259" s="88"/>
      <c r="E1259" s="87"/>
      <c r="F1259" s="88"/>
      <c r="G1259" s="123"/>
      <c r="H1259" s="89"/>
      <c r="I1259" s="89"/>
      <c r="J1259" s="89"/>
      <c r="K1259" s="89"/>
      <c r="L1259" s="93"/>
      <c r="M1259" s="132"/>
    </row>
    <row r="1260" spans="1:13" s="85" customFormat="1" x14ac:dyDescent="0.2">
      <c r="A1260" s="104"/>
      <c r="B1260" s="105"/>
      <c r="C1260" s="88"/>
      <c r="D1260" s="88"/>
      <c r="E1260" s="87"/>
      <c r="F1260" s="88"/>
      <c r="G1260" s="123"/>
      <c r="H1260" s="89"/>
      <c r="I1260" s="89"/>
      <c r="J1260" s="89"/>
      <c r="K1260" s="89"/>
      <c r="L1260" s="93"/>
      <c r="M1260" s="132"/>
    </row>
    <row r="1261" spans="1:13" s="85" customFormat="1" x14ac:dyDescent="0.2">
      <c r="A1261" s="104"/>
      <c r="B1261" s="105"/>
      <c r="C1261" s="88"/>
      <c r="D1261" s="88"/>
      <c r="E1261" s="87"/>
      <c r="F1261" s="88"/>
      <c r="G1261" s="123"/>
      <c r="H1261" s="89"/>
      <c r="I1261" s="89"/>
      <c r="J1261" s="89"/>
      <c r="K1261" s="89"/>
      <c r="L1261" s="88"/>
      <c r="M1261" s="133"/>
    </row>
    <row r="1262" spans="1:13" s="85" customFormat="1" x14ac:dyDescent="0.2">
      <c r="A1262" s="116"/>
      <c r="B1262" s="117"/>
      <c r="C1262" s="121"/>
      <c r="D1262" s="121"/>
      <c r="E1262" s="118"/>
      <c r="F1262" s="121"/>
      <c r="G1262" s="123"/>
      <c r="H1262" s="119"/>
      <c r="I1262" s="119"/>
      <c r="J1262" s="119"/>
      <c r="K1262" s="119"/>
      <c r="L1262" s="120"/>
      <c r="M1262" s="134"/>
    </row>
    <row r="1263" spans="1:13" s="85" customFormat="1" x14ac:dyDescent="0.2">
      <c r="A1263" s="104"/>
      <c r="B1263" s="105"/>
      <c r="C1263" s="88"/>
      <c r="D1263" s="88"/>
      <c r="E1263" s="87"/>
      <c r="F1263" s="88"/>
      <c r="G1263" s="123"/>
      <c r="H1263" s="89"/>
      <c r="I1263" s="89"/>
      <c r="J1263" s="89"/>
      <c r="K1263" s="89"/>
      <c r="L1263" s="93"/>
      <c r="M1263" s="133"/>
    </row>
    <row r="1264" spans="1:13" s="85" customFormat="1" x14ac:dyDescent="0.2">
      <c r="A1264" s="104"/>
      <c r="B1264" s="105"/>
      <c r="C1264" s="88"/>
      <c r="D1264" s="88"/>
      <c r="E1264" s="87"/>
      <c r="F1264" s="88"/>
      <c r="G1264" s="123"/>
      <c r="H1264" s="89"/>
      <c r="I1264" s="89"/>
      <c r="J1264" s="89"/>
      <c r="K1264" s="89"/>
      <c r="L1264" s="89"/>
      <c r="M1264" s="127"/>
    </row>
    <row r="1265" spans="1:13" s="85" customFormat="1" x14ac:dyDescent="0.2">
      <c r="A1265" s="104"/>
      <c r="B1265" s="105"/>
      <c r="C1265" s="88"/>
      <c r="D1265" s="88"/>
      <c r="E1265" s="87"/>
      <c r="F1265" s="88"/>
      <c r="G1265" s="123"/>
      <c r="H1265" s="89"/>
      <c r="I1265" s="89"/>
      <c r="J1265" s="89"/>
      <c r="K1265" s="89"/>
      <c r="L1265" s="89"/>
      <c r="M1265" s="127"/>
    </row>
    <row r="1266" spans="1:13" s="85" customFormat="1" x14ac:dyDescent="0.2">
      <c r="A1266" s="104"/>
      <c r="B1266" s="105"/>
      <c r="C1266" s="88"/>
      <c r="D1266" s="88"/>
      <c r="E1266" s="87"/>
      <c r="F1266" s="88"/>
      <c r="G1266" s="123"/>
      <c r="H1266" s="89"/>
      <c r="I1266" s="89"/>
      <c r="J1266" s="89"/>
      <c r="K1266" s="89"/>
      <c r="L1266" s="89"/>
      <c r="M1266" s="127"/>
    </row>
    <row r="1267" spans="1:13" s="85" customFormat="1" x14ac:dyDescent="0.2">
      <c r="A1267" s="104"/>
      <c r="B1267" s="105"/>
      <c r="C1267" s="88"/>
      <c r="D1267" s="88"/>
      <c r="E1267" s="87"/>
      <c r="F1267" s="88"/>
      <c r="G1267" s="123"/>
      <c r="H1267" s="89"/>
      <c r="I1267" s="89"/>
      <c r="J1267" s="89"/>
      <c r="K1267" s="89"/>
      <c r="L1267" s="93"/>
      <c r="M1267" s="127"/>
    </row>
    <row r="1268" spans="1:13" s="85" customFormat="1" x14ac:dyDescent="0.2">
      <c r="A1268" s="104"/>
      <c r="B1268" s="105"/>
      <c r="C1268" s="88"/>
      <c r="D1268" s="88"/>
      <c r="E1268" s="87"/>
      <c r="F1268" s="88"/>
      <c r="G1268" s="123"/>
      <c r="H1268" s="89"/>
      <c r="I1268" s="89"/>
      <c r="J1268" s="89"/>
      <c r="K1268" s="89"/>
      <c r="L1268" s="89"/>
      <c r="M1268" s="127"/>
    </row>
    <row r="1269" spans="1:13" s="85" customFormat="1" x14ac:dyDescent="0.2">
      <c r="A1269" s="104"/>
      <c r="B1269" s="105"/>
      <c r="C1269" s="88"/>
      <c r="D1269" s="88"/>
      <c r="E1269" s="87"/>
      <c r="F1269" s="88"/>
      <c r="G1269" s="123"/>
      <c r="H1269" s="89"/>
      <c r="I1269" s="89"/>
      <c r="J1269" s="89"/>
      <c r="K1269" s="89"/>
      <c r="L1269" s="89"/>
      <c r="M1269" s="127"/>
    </row>
    <row r="1270" spans="1:13" s="85" customFormat="1" x14ac:dyDescent="0.2">
      <c r="A1270" s="104"/>
      <c r="B1270" s="105"/>
      <c r="C1270" s="88"/>
      <c r="D1270" s="88"/>
      <c r="E1270" s="87"/>
      <c r="F1270" s="88"/>
      <c r="G1270" s="123"/>
      <c r="H1270" s="89"/>
      <c r="I1270" s="89"/>
      <c r="J1270" s="89"/>
      <c r="K1270" s="89"/>
      <c r="L1270" s="89"/>
      <c r="M1270" s="127"/>
    </row>
    <row r="1271" spans="1:13" s="85" customFormat="1" x14ac:dyDescent="0.2">
      <c r="A1271" s="104"/>
      <c r="B1271" s="105"/>
      <c r="C1271" s="88"/>
      <c r="D1271" s="88"/>
      <c r="E1271" s="87"/>
      <c r="F1271" s="88"/>
      <c r="G1271" s="123"/>
      <c r="H1271" s="89"/>
      <c r="I1271" s="89"/>
      <c r="J1271" s="89"/>
      <c r="K1271" s="89"/>
      <c r="L1271" s="89"/>
      <c r="M1271" s="127"/>
    </row>
    <row r="1272" spans="1:13" s="85" customFormat="1" x14ac:dyDescent="0.2">
      <c r="A1272" s="104"/>
      <c r="B1272" s="105"/>
      <c r="C1272" s="88"/>
      <c r="D1272" s="88"/>
      <c r="E1272" s="87"/>
      <c r="F1272" s="88"/>
      <c r="G1272" s="123"/>
      <c r="H1272" s="89"/>
      <c r="I1272" s="89"/>
      <c r="J1272" s="89"/>
      <c r="K1272" s="89"/>
      <c r="L1272" s="89"/>
      <c r="M1272" s="127"/>
    </row>
    <row r="1273" spans="1:13" s="85" customFormat="1" x14ac:dyDescent="0.2">
      <c r="A1273" s="104"/>
      <c r="B1273" s="105"/>
      <c r="C1273" s="88"/>
      <c r="D1273" s="88"/>
      <c r="E1273" s="87"/>
      <c r="F1273" s="88"/>
      <c r="G1273" s="123"/>
      <c r="H1273" s="89"/>
      <c r="I1273" s="89"/>
      <c r="J1273" s="89"/>
      <c r="K1273" s="89"/>
      <c r="L1273" s="89"/>
      <c r="M1273" s="127"/>
    </row>
    <row r="1274" spans="1:13" s="85" customFormat="1" x14ac:dyDescent="0.2">
      <c r="A1274" s="104"/>
      <c r="B1274" s="105"/>
      <c r="C1274" s="88"/>
      <c r="D1274" s="88"/>
      <c r="E1274" s="87"/>
      <c r="F1274" s="88"/>
      <c r="G1274" s="123"/>
      <c r="H1274" s="89"/>
      <c r="I1274" s="89"/>
      <c r="J1274" s="89"/>
      <c r="K1274" s="89"/>
      <c r="L1274" s="89"/>
      <c r="M1274" s="127"/>
    </row>
    <row r="1275" spans="1:13" s="85" customFormat="1" x14ac:dyDescent="0.2">
      <c r="A1275" s="104"/>
      <c r="B1275" s="105"/>
      <c r="C1275" s="88"/>
      <c r="D1275" s="88"/>
      <c r="E1275" s="87"/>
      <c r="F1275" s="88"/>
      <c r="G1275" s="123"/>
      <c r="H1275" s="89"/>
      <c r="I1275" s="89"/>
      <c r="J1275" s="89"/>
      <c r="K1275" s="89"/>
      <c r="L1275" s="89"/>
      <c r="M1275" s="127"/>
    </row>
    <row r="1276" spans="1:13" s="85" customFormat="1" x14ac:dyDescent="0.2">
      <c r="A1276" s="104"/>
      <c r="B1276" s="105"/>
      <c r="C1276" s="88"/>
      <c r="D1276" s="88"/>
      <c r="E1276" s="87"/>
      <c r="F1276" s="88"/>
      <c r="G1276" s="123"/>
      <c r="H1276" s="89"/>
      <c r="I1276" s="89"/>
      <c r="J1276" s="89"/>
      <c r="K1276" s="89"/>
      <c r="L1276" s="93"/>
      <c r="M1276" s="127"/>
    </row>
    <row r="1277" spans="1:13" s="85" customFormat="1" x14ac:dyDescent="0.2">
      <c r="A1277" s="104"/>
      <c r="B1277" s="105"/>
      <c r="C1277" s="88"/>
      <c r="D1277" s="88"/>
      <c r="E1277" s="87"/>
      <c r="F1277" s="88"/>
      <c r="G1277" s="123"/>
      <c r="H1277" s="89"/>
      <c r="I1277" s="89"/>
      <c r="J1277" s="89"/>
      <c r="K1277" s="89"/>
      <c r="L1277" s="89"/>
      <c r="M1277" s="127"/>
    </row>
    <row r="1278" spans="1:13" s="85" customFormat="1" x14ac:dyDescent="0.2">
      <c r="A1278" s="104"/>
      <c r="B1278" s="105"/>
      <c r="C1278" s="88"/>
      <c r="D1278" s="88"/>
      <c r="E1278" s="87"/>
      <c r="F1278" s="88"/>
      <c r="G1278" s="123"/>
      <c r="H1278" s="89"/>
      <c r="I1278" s="89"/>
      <c r="J1278" s="89"/>
      <c r="K1278" s="89"/>
      <c r="L1278" s="89"/>
      <c r="M1278" s="128"/>
    </row>
    <row r="1279" spans="1:13" s="85" customFormat="1" x14ac:dyDescent="0.2">
      <c r="A1279" s="104"/>
      <c r="B1279" s="105"/>
      <c r="C1279" s="88"/>
      <c r="D1279" s="88"/>
      <c r="E1279" s="87"/>
      <c r="F1279" s="88"/>
      <c r="G1279" s="123"/>
      <c r="H1279" s="89"/>
      <c r="I1279" s="89"/>
      <c r="J1279" s="89"/>
      <c r="K1279" s="89"/>
      <c r="L1279" s="89"/>
      <c r="M1279" s="128"/>
    </row>
    <row r="1280" spans="1:13" s="85" customFormat="1" x14ac:dyDescent="0.2">
      <c r="A1280" s="104"/>
      <c r="B1280" s="105"/>
      <c r="C1280" s="88"/>
      <c r="D1280" s="88"/>
      <c r="E1280" s="87"/>
      <c r="F1280" s="88"/>
      <c r="G1280" s="123"/>
      <c r="H1280" s="89"/>
      <c r="I1280" s="89"/>
      <c r="J1280" s="89"/>
      <c r="K1280" s="89"/>
      <c r="L1280" s="89"/>
      <c r="M1280" s="128"/>
    </row>
    <row r="1281" spans="1:13" s="85" customFormat="1" x14ac:dyDescent="0.2">
      <c r="A1281" s="104"/>
      <c r="B1281" s="105"/>
      <c r="C1281" s="88"/>
      <c r="D1281" s="88"/>
      <c r="E1281" s="87"/>
      <c r="F1281" s="88"/>
      <c r="G1281" s="123"/>
      <c r="H1281" s="89"/>
      <c r="I1281" s="89"/>
      <c r="J1281" s="89"/>
      <c r="K1281" s="89"/>
      <c r="L1281" s="89"/>
      <c r="M1281" s="128"/>
    </row>
    <row r="1282" spans="1:13" s="85" customFormat="1" x14ac:dyDescent="0.2">
      <c r="A1282" s="104"/>
      <c r="B1282" s="105"/>
      <c r="C1282" s="88"/>
      <c r="D1282" s="88"/>
      <c r="E1282" s="87"/>
      <c r="F1282" s="88"/>
      <c r="G1282" s="123"/>
      <c r="H1282" s="89"/>
      <c r="I1282" s="89"/>
      <c r="J1282" s="89"/>
      <c r="K1282" s="89"/>
      <c r="L1282" s="89"/>
      <c r="M1282" s="128"/>
    </row>
    <row r="1283" spans="1:13" s="85" customFormat="1" x14ac:dyDescent="0.2">
      <c r="A1283" s="104"/>
      <c r="B1283" s="105"/>
      <c r="C1283" s="88"/>
      <c r="D1283" s="88"/>
      <c r="E1283" s="87"/>
      <c r="F1283" s="88"/>
      <c r="G1283" s="123"/>
      <c r="H1283" s="89"/>
      <c r="I1283" s="89"/>
      <c r="J1283" s="89"/>
      <c r="K1283" s="89"/>
      <c r="L1283" s="89"/>
      <c r="M1283" s="128"/>
    </row>
    <row r="1284" spans="1:13" s="85" customFormat="1" x14ac:dyDescent="0.2">
      <c r="A1284" s="104"/>
      <c r="B1284" s="105"/>
      <c r="C1284" s="88"/>
      <c r="D1284" s="88"/>
      <c r="E1284" s="87"/>
      <c r="F1284" s="88"/>
      <c r="G1284" s="123"/>
      <c r="H1284" s="89"/>
      <c r="I1284" s="89"/>
      <c r="J1284" s="89"/>
      <c r="K1284" s="89"/>
      <c r="L1284" s="93"/>
      <c r="M1284" s="128"/>
    </row>
    <row r="1285" spans="1:13" s="85" customFormat="1" x14ac:dyDescent="0.2">
      <c r="A1285" s="104"/>
      <c r="B1285" s="105"/>
      <c r="C1285" s="88"/>
      <c r="D1285" s="88"/>
      <c r="E1285" s="87"/>
      <c r="F1285" s="88"/>
      <c r="G1285" s="123"/>
      <c r="H1285" s="89"/>
      <c r="I1285" s="89"/>
      <c r="J1285" s="89"/>
      <c r="K1285" s="89"/>
      <c r="L1285" s="93"/>
      <c r="M1285" s="128"/>
    </row>
    <row r="1286" spans="1:13" s="85" customFormat="1" x14ac:dyDescent="0.2">
      <c r="A1286" s="104"/>
      <c r="B1286" s="105"/>
      <c r="C1286" s="88"/>
      <c r="D1286" s="88"/>
      <c r="E1286" s="87"/>
      <c r="F1286" s="88"/>
      <c r="G1286" s="123"/>
      <c r="H1286" s="89"/>
      <c r="I1286" s="89"/>
      <c r="J1286" s="89"/>
      <c r="K1286" s="89"/>
      <c r="L1286" s="88"/>
      <c r="M1286" s="132"/>
    </row>
    <row r="1287" spans="1:13" s="85" customFormat="1" x14ac:dyDescent="0.2">
      <c r="A1287" s="104"/>
      <c r="B1287" s="105"/>
      <c r="C1287" s="88"/>
      <c r="D1287" s="88"/>
      <c r="E1287" s="87"/>
      <c r="F1287" s="88"/>
      <c r="G1287" s="123"/>
      <c r="H1287" s="89"/>
      <c r="I1287" s="89"/>
      <c r="J1287" s="89"/>
      <c r="K1287" s="89"/>
      <c r="L1287" s="93"/>
      <c r="M1287" s="132"/>
    </row>
    <row r="1288" spans="1:13" s="85" customFormat="1" x14ac:dyDescent="0.2">
      <c r="A1288" s="104"/>
      <c r="B1288" s="105"/>
      <c r="C1288" s="88"/>
      <c r="D1288" s="88"/>
      <c r="E1288" s="87"/>
      <c r="F1288" s="88"/>
      <c r="G1288" s="123"/>
      <c r="H1288" s="89"/>
      <c r="I1288" s="89"/>
      <c r="J1288" s="89"/>
      <c r="K1288" s="89"/>
      <c r="L1288" s="88"/>
      <c r="M1288" s="132"/>
    </row>
    <row r="1289" spans="1:13" s="85" customFormat="1" x14ac:dyDescent="0.2">
      <c r="A1289" s="104"/>
      <c r="B1289" s="105"/>
      <c r="C1289" s="88"/>
      <c r="D1289" s="88"/>
      <c r="E1289" s="87"/>
      <c r="F1289" s="88"/>
      <c r="G1289" s="123"/>
      <c r="H1289" s="89"/>
      <c r="I1289" s="89"/>
      <c r="J1289" s="89"/>
      <c r="K1289" s="89"/>
      <c r="L1289" s="89"/>
      <c r="M1289" s="127"/>
    </row>
    <row r="1290" spans="1:13" s="85" customFormat="1" x14ac:dyDescent="0.2">
      <c r="A1290" s="116"/>
      <c r="B1290" s="117"/>
      <c r="C1290" s="121"/>
      <c r="D1290" s="121"/>
      <c r="E1290" s="118"/>
      <c r="F1290" s="121"/>
      <c r="G1290" s="123"/>
      <c r="H1290" s="119"/>
      <c r="I1290" s="119"/>
      <c r="J1290" s="119"/>
      <c r="K1290" s="119"/>
      <c r="L1290" s="119"/>
      <c r="M1290" s="135"/>
    </row>
    <row r="1291" spans="1:13" s="85" customFormat="1" x14ac:dyDescent="0.2">
      <c r="A1291" s="104"/>
      <c r="B1291" s="105"/>
      <c r="C1291" s="88"/>
      <c r="D1291" s="88"/>
      <c r="E1291" s="87"/>
      <c r="F1291" s="88"/>
      <c r="G1291" s="123"/>
      <c r="H1291" s="89"/>
      <c r="I1291" s="89"/>
      <c r="J1291" s="89"/>
      <c r="K1291" s="89"/>
      <c r="L1291" s="89"/>
      <c r="M1291" s="128"/>
    </row>
    <row r="1292" spans="1:13" s="85" customFormat="1" x14ac:dyDescent="0.2">
      <c r="A1292" s="104"/>
      <c r="B1292" s="105"/>
      <c r="C1292" s="88"/>
      <c r="D1292" s="88"/>
      <c r="E1292" s="87"/>
      <c r="F1292" s="88"/>
      <c r="G1292" s="123"/>
      <c r="H1292" s="89"/>
      <c r="I1292" s="89"/>
      <c r="J1292" s="89"/>
      <c r="K1292" s="89"/>
      <c r="L1292" s="93"/>
      <c r="M1292" s="132"/>
    </row>
    <row r="1293" spans="1:13" s="85" customFormat="1" x14ac:dyDescent="0.2">
      <c r="A1293" s="104"/>
      <c r="B1293" s="105"/>
      <c r="C1293" s="88"/>
      <c r="D1293" s="88"/>
      <c r="E1293" s="87"/>
      <c r="F1293" s="88"/>
      <c r="G1293" s="123"/>
      <c r="H1293" s="89"/>
      <c r="I1293" s="89"/>
      <c r="J1293" s="89"/>
      <c r="K1293" s="89"/>
      <c r="L1293" s="93"/>
      <c r="M1293" s="132"/>
    </row>
    <row r="1294" spans="1:13" s="85" customFormat="1" x14ac:dyDescent="0.2">
      <c r="A1294" s="104"/>
      <c r="B1294" s="105"/>
      <c r="C1294" s="88"/>
      <c r="D1294" s="88"/>
      <c r="E1294" s="87"/>
      <c r="F1294" s="88"/>
      <c r="G1294" s="123"/>
      <c r="H1294" s="89"/>
      <c r="I1294" s="89"/>
      <c r="J1294" s="89"/>
      <c r="K1294" s="89"/>
      <c r="L1294" s="93"/>
      <c r="M1294" s="132"/>
    </row>
    <row r="1295" spans="1:13" s="85" customFormat="1" x14ac:dyDescent="0.2">
      <c r="A1295" s="104"/>
      <c r="B1295" s="105"/>
      <c r="C1295" s="88"/>
      <c r="D1295" s="88"/>
      <c r="E1295" s="87"/>
      <c r="F1295" s="88"/>
      <c r="G1295" s="123"/>
      <c r="H1295" s="89"/>
      <c r="I1295" s="89"/>
      <c r="J1295" s="89"/>
      <c r="K1295" s="89"/>
      <c r="L1295" s="93"/>
      <c r="M1295" s="128"/>
    </row>
    <row r="1296" spans="1:13" s="85" customFormat="1" x14ac:dyDescent="0.2">
      <c r="A1296" s="104"/>
      <c r="B1296" s="105"/>
      <c r="C1296" s="88"/>
      <c r="D1296" s="88"/>
      <c r="E1296" s="87"/>
      <c r="F1296" s="88"/>
      <c r="G1296" s="123"/>
      <c r="H1296" s="89"/>
      <c r="I1296" s="89"/>
      <c r="J1296" s="89"/>
      <c r="K1296" s="89"/>
      <c r="L1296" s="88"/>
      <c r="M1296" s="132"/>
    </row>
    <row r="1297" spans="1:13" s="85" customFormat="1" x14ac:dyDescent="0.2">
      <c r="A1297" s="104"/>
      <c r="B1297" s="105"/>
      <c r="C1297" s="88"/>
      <c r="D1297" s="88"/>
      <c r="E1297" s="87"/>
      <c r="F1297" s="88"/>
      <c r="G1297" s="123"/>
      <c r="H1297" s="89"/>
      <c r="I1297" s="89"/>
      <c r="J1297" s="89"/>
      <c r="K1297" s="89"/>
      <c r="L1297" s="88"/>
      <c r="M1297" s="132"/>
    </row>
    <row r="1298" spans="1:13" s="85" customFormat="1" x14ac:dyDescent="0.2">
      <c r="A1298" s="104"/>
      <c r="B1298" s="105"/>
      <c r="C1298" s="88"/>
      <c r="D1298" s="88"/>
      <c r="E1298" s="87"/>
      <c r="F1298" s="88"/>
      <c r="G1298" s="123"/>
      <c r="H1298" s="89"/>
      <c r="I1298" s="89"/>
      <c r="J1298" s="89"/>
      <c r="K1298" s="89"/>
      <c r="L1298" s="88"/>
      <c r="M1298" s="132"/>
    </row>
    <row r="1299" spans="1:13" s="85" customFormat="1" x14ac:dyDescent="0.2">
      <c r="A1299" s="104"/>
      <c r="B1299" s="105"/>
      <c r="C1299" s="88"/>
      <c r="D1299" s="88"/>
      <c r="E1299" s="87"/>
      <c r="F1299" s="88"/>
      <c r="G1299" s="123"/>
      <c r="H1299" s="89"/>
      <c r="I1299" s="89"/>
      <c r="J1299" s="89"/>
      <c r="K1299" s="89"/>
      <c r="L1299" s="88"/>
      <c r="M1299" s="132"/>
    </row>
    <row r="1300" spans="1:13" s="85" customFormat="1" x14ac:dyDescent="0.2">
      <c r="A1300" s="104"/>
      <c r="B1300" s="105"/>
      <c r="C1300" s="88"/>
      <c r="D1300" s="88"/>
      <c r="E1300" s="87"/>
      <c r="F1300" s="88"/>
      <c r="G1300" s="123"/>
      <c r="H1300" s="89"/>
      <c r="I1300" s="89"/>
      <c r="J1300" s="89"/>
      <c r="K1300" s="89"/>
      <c r="L1300" s="93"/>
      <c r="M1300" s="132"/>
    </row>
    <row r="1301" spans="1:13" s="85" customFormat="1" x14ac:dyDescent="0.2">
      <c r="A1301" s="104"/>
      <c r="B1301" s="105"/>
      <c r="C1301" s="88"/>
      <c r="D1301" s="88"/>
      <c r="E1301" s="87"/>
      <c r="F1301" s="88"/>
      <c r="G1301" s="123"/>
      <c r="H1301" s="89"/>
      <c r="I1301" s="89"/>
      <c r="J1301" s="89"/>
      <c r="K1301" s="89"/>
      <c r="L1301" s="93"/>
      <c r="M1301" s="128"/>
    </row>
    <row r="1302" spans="1:13" s="85" customFormat="1" x14ac:dyDescent="0.2">
      <c r="A1302" s="104"/>
      <c r="B1302" s="105"/>
      <c r="C1302" s="88"/>
      <c r="D1302" s="88"/>
      <c r="E1302" s="87"/>
      <c r="F1302" s="88"/>
      <c r="G1302" s="123"/>
      <c r="H1302" s="89"/>
      <c r="I1302" s="89"/>
      <c r="J1302" s="89"/>
      <c r="K1302" s="89"/>
      <c r="L1302" s="93"/>
      <c r="M1302" s="128"/>
    </row>
    <row r="1303" spans="1:13" s="85" customFormat="1" x14ac:dyDescent="0.2">
      <c r="A1303" s="104"/>
      <c r="B1303" s="105"/>
      <c r="C1303" s="88"/>
      <c r="D1303" s="88"/>
      <c r="E1303" s="87"/>
      <c r="F1303" s="88"/>
      <c r="G1303" s="123"/>
      <c r="H1303" s="89"/>
      <c r="I1303" s="89"/>
      <c r="J1303" s="89"/>
      <c r="K1303" s="89"/>
      <c r="L1303" s="93"/>
      <c r="M1303" s="128"/>
    </row>
    <row r="1304" spans="1:13" s="85" customFormat="1" x14ac:dyDescent="0.2">
      <c r="A1304" s="116"/>
      <c r="B1304" s="117"/>
      <c r="C1304" s="121"/>
      <c r="D1304" s="121"/>
      <c r="E1304" s="118"/>
      <c r="F1304" s="121"/>
      <c r="G1304" s="124"/>
      <c r="H1304" s="119"/>
      <c r="I1304" s="119"/>
      <c r="J1304" s="119"/>
      <c r="K1304" s="119"/>
      <c r="L1304" s="121"/>
      <c r="M1304" s="136"/>
    </row>
    <row r="1305" spans="1:13" s="85" customFormat="1" x14ac:dyDescent="0.2">
      <c r="A1305" s="104"/>
      <c r="B1305" s="105"/>
      <c r="C1305" s="88"/>
      <c r="D1305" s="88"/>
      <c r="E1305" s="87"/>
      <c r="F1305" s="88"/>
      <c r="G1305" s="123"/>
      <c r="H1305" s="89"/>
      <c r="I1305" s="89"/>
      <c r="J1305" s="89"/>
      <c r="K1305" s="89"/>
      <c r="L1305" s="93"/>
      <c r="M1305" s="128"/>
    </row>
    <row r="1306" spans="1:13" s="85" customFormat="1" x14ac:dyDescent="0.2">
      <c r="A1306" s="104"/>
      <c r="B1306" s="105"/>
      <c r="C1306" s="88"/>
      <c r="D1306" s="88"/>
      <c r="E1306" s="87"/>
      <c r="F1306" s="88"/>
      <c r="G1306" s="123"/>
      <c r="H1306" s="89"/>
      <c r="I1306" s="89"/>
      <c r="J1306" s="89"/>
      <c r="K1306" s="89"/>
      <c r="L1306" s="93"/>
      <c r="M1306" s="132"/>
    </row>
    <row r="1307" spans="1:13" s="85" customFormat="1" x14ac:dyDescent="0.2">
      <c r="A1307" s="104"/>
      <c r="B1307" s="105"/>
      <c r="C1307" s="88"/>
      <c r="D1307" s="88"/>
      <c r="E1307" s="87"/>
      <c r="F1307" s="88"/>
      <c r="G1307" s="123"/>
      <c r="H1307" s="89"/>
      <c r="I1307" s="89"/>
      <c r="J1307" s="89"/>
      <c r="K1307" s="89"/>
      <c r="L1307" s="93"/>
      <c r="M1307" s="132"/>
    </row>
    <row r="1308" spans="1:13" s="85" customFormat="1" x14ac:dyDescent="0.2">
      <c r="A1308" s="104"/>
      <c r="B1308" s="105"/>
      <c r="C1308" s="88"/>
      <c r="D1308" s="88"/>
      <c r="E1308" s="87"/>
      <c r="F1308" s="88"/>
      <c r="G1308" s="123"/>
      <c r="H1308" s="89"/>
      <c r="I1308" s="89"/>
      <c r="J1308" s="89"/>
      <c r="K1308" s="89"/>
      <c r="L1308" s="93"/>
      <c r="M1308" s="132"/>
    </row>
    <row r="1309" spans="1:13" s="85" customFormat="1" x14ac:dyDescent="0.2">
      <c r="A1309" s="104"/>
      <c r="B1309" s="105"/>
      <c r="C1309" s="88"/>
      <c r="D1309" s="88"/>
      <c r="E1309" s="87"/>
      <c r="F1309" s="88"/>
      <c r="G1309" s="123"/>
      <c r="H1309" s="89"/>
      <c r="I1309" s="89"/>
      <c r="J1309" s="89"/>
      <c r="K1309" s="89"/>
      <c r="L1309" s="93"/>
      <c r="M1309" s="128"/>
    </row>
    <row r="1310" spans="1:13" s="85" customFormat="1" x14ac:dyDescent="0.2">
      <c r="A1310" s="116"/>
      <c r="B1310" s="117"/>
      <c r="C1310" s="121"/>
      <c r="D1310" s="121"/>
      <c r="E1310" s="118"/>
      <c r="F1310" s="121"/>
      <c r="G1310" s="124"/>
      <c r="H1310" s="121"/>
      <c r="I1310" s="121"/>
      <c r="J1310" s="119"/>
      <c r="K1310" s="119"/>
      <c r="L1310" s="120"/>
      <c r="M1310" s="135"/>
    </row>
    <row r="1311" spans="1:13" s="85" customFormat="1" x14ac:dyDescent="0.2">
      <c r="A1311" s="104"/>
      <c r="B1311" s="105"/>
      <c r="C1311" s="88"/>
      <c r="D1311" s="88"/>
      <c r="E1311" s="87"/>
      <c r="F1311" s="88"/>
      <c r="G1311" s="123"/>
      <c r="H1311" s="88"/>
      <c r="I1311" s="88"/>
      <c r="J1311" s="89"/>
      <c r="K1311" s="89"/>
      <c r="L1311" s="93"/>
      <c r="M1311" s="128"/>
    </row>
    <row r="1312" spans="1:13" s="85" customFormat="1" x14ac:dyDescent="0.2">
      <c r="A1312" s="104"/>
      <c r="B1312" s="105"/>
      <c r="C1312" s="88"/>
      <c r="D1312" s="88"/>
      <c r="E1312" s="87"/>
      <c r="F1312" s="88"/>
      <c r="G1312" s="123"/>
      <c r="H1312" s="88"/>
      <c r="I1312" s="88"/>
      <c r="J1312" s="89"/>
      <c r="K1312" s="89"/>
      <c r="L1312" s="93"/>
      <c r="M1312" s="132"/>
    </row>
    <row r="1313" spans="1:13" s="85" customFormat="1" x14ac:dyDescent="0.2">
      <c r="A1313" s="104"/>
      <c r="B1313" s="105"/>
      <c r="C1313" s="88"/>
      <c r="D1313" s="88"/>
      <c r="E1313" s="87"/>
      <c r="F1313" s="88"/>
      <c r="G1313" s="123"/>
      <c r="H1313" s="88"/>
      <c r="I1313" s="88"/>
      <c r="J1313" s="89"/>
      <c r="K1313" s="89"/>
      <c r="L1313" s="93"/>
      <c r="M1313" s="132"/>
    </row>
    <row r="1314" spans="1:13" s="85" customFormat="1" x14ac:dyDescent="0.2">
      <c r="A1314" s="104"/>
      <c r="B1314" s="105"/>
      <c r="C1314" s="88"/>
      <c r="D1314" s="88"/>
      <c r="E1314" s="87"/>
      <c r="F1314" s="88"/>
      <c r="G1314" s="123"/>
      <c r="H1314" s="88"/>
      <c r="I1314" s="88"/>
      <c r="J1314" s="89"/>
      <c r="K1314" s="89"/>
      <c r="L1314" s="93"/>
      <c r="M1314" s="132"/>
    </row>
    <row r="1315" spans="1:13" s="85" customFormat="1" x14ac:dyDescent="0.2">
      <c r="A1315" s="104"/>
      <c r="B1315" s="105"/>
      <c r="C1315" s="88"/>
      <c r="D1315" s="88"/>
      <c r="E1315" s="87"/>
      <c r="F1315" s="88"/>
      <c r="G1315" s="123"/>
      <c r="H1315" s="88"/>
      <c r="I1315" s="88"/>
      <c r="J1315" s="89"/>
      <c r="K1315" s="89"/>
      <c r="L1315" s="93"/>
      <c r="M1315" s="132"/>
    </row>
    <row r="1316" spans="1:13" s="85" customFormat="1" x14ac:dyDescent="0.2">
      <c r="A1316" s="104"/>
      <c r="B1316" s="105"/>
      <c r="C1316" s="88"/>
      <c r="D1316" s="88"/>
      <c r="E1316" s="87"/>
      <c r="F1316" s="88"/>
      <c r="G1316" s="123"/>
      <c r="H1316" s="88"/>
      <c r="I1316" s="88"/>
      <c r="J1316" s="89"/>
      <c r="K1316" s="89"/>
      <c r="L1316" s="93"/>
      <c r="M1316" s="132"/>
    </row>
    <row r="1317" spans="1:13" s="85" customFormat="1" x14ac:dyDescent="0.2">
      <c r="A1317" s="104"/>
      <c r="B1317" s="105"/>
      <c r="C1317" s="88"/>
      <c r="D1317" s="88"/>
      <c r="E1317" s="87"/>
      <c r="F1317" s="88"/>
      <c r="G1317" s="123"/>
      <c r="H1317" s="88"/>
      <c r="I1317" s="88"/>
      <c r="J1317" s="89"/>
      <c r="K1317" s="89"/>
      <c r="L1317" s="93"/>
      <c r="M1317" s="132"/>
    </row>
    <row r="1318" spans="1:13" s="85" customFormat="1" x14ac:dyDescent="0.2">
      <c r="A1318" s="104"/>
      <c r="B1318" s="105"/>
      <c r="C1318" s="88"/>
      <c r="D1318" s="88"/>
      <c r="E1318" s="87"/>
      <c r="F1318" s="88"/>
      <c r="G1318" s="123"/>
      <c r="H1318" s="88"/>
      <c r="I1318" s="88"/>
      <c r="J1318" s="89"/>
      <c r="K1318" s="89"/>
      <c r="L1318" s="93"/>
      <c r="M1318" s="132"/>
    </row>
    <row r="1319" spans="1:13" s="85" customFormat="1" x14ac:dyDescent="0.2">
      <c r="A1319" s="104"/>
      <c r="B1319" s="105"/>
      <c r="C1319" s="88"/>
      <c r="D1319" s="88"/>
      <c r="E1319" s="87"/>
      <c r="F1319" s="88"/>
      <c r="G1319" s="123"/>
      <c r="H1319" s="88"/>
      <c r="I1319" s="88"/>
      <c r="J1319" s="89"/>
      <c r="K1319" s="89"/>
      <c r="L1319" s="93"/>
      <c r="M1319" s="132"/>
    </row>
    <row r="1320" spans="1:13" s="85" customFormat="1" x14ac:dyDescent="0.2">
      <c r="A1320" s="104"/>
      <c r="B1320" s="105"/>
      <c r="C1320" s="88"/>
      <c r="D1320" s="88"/>
      <c r="E1320" s="87"/>
      <c r="F1320" s="88"/>
      <c r="G1320" s="123"/>
      <c r="H1320" s="88"/>
      <c r="I1320" s="88"/>
      <c r="J1320" s="89"/>
      <c r="K1320" s="89"/>
      <c r="L1320" s="93"/>
      <c r="M1320" s="132"/>
    </row>
    <row r="1321" spans="1:13" s="85" customFormat="1" x14ac:dyDescent="0.2">
      <c r="A1321" s="104"/>
      <c r="B1321" s="105"/>
      <c r="C1321" s="88"/>
      <c r="D1321" s="88"/>
      <c r="E1321" s="87"/>
      <c r="F1321" s="88"/>
      <c r="G1321" s="123"/>
      <c r="H1321" s="88"/>
      <c r="I1321" s="88"/>
      <c r="J1321" s="89"/>
      <c r="K1321" s="89"/>
      <c r="L1321" s="93"/>
      <c r="M1321" s="132"/>
    </row>
    <row r="1322" spans="1:13" s="85" customFormat="1" x14ac:dyDescent="0.2">
      <c r="A1322" s="104"/>
      <c r="B1322" s="105"/>
      <c r="C1322" s="88"/>
      <c r="D1322" s="88"/>
      <c r="E1322" s="87"/>
      <c r="F1322" s="88"/>
      <c r="G1322" s="123"/>
      <c r="H1322" s="88"/>
      <c r="I1322" s="88"/>
      <c r="J1322" s="89"/>
      <c r="K1322" s="89"/>
      <c r="L1322" s="93"/>
      <c r="M1322" s="132"/>
    </row>
    <row r="1323" spans="1:13" s="85" customFormat="1" x14ac:dyDescent="0.2">
      <c r="A1323" s="104"/>
      <c r="B1323" s="105"/>
      <c r="C1323" s="88"/>
      <c r="D1323" s="88"/>
      <c r="E1323" s="87"/>
      <c r="F1323" s="88"/>
      <c r="G1323" s="123"/>
      <c r="H1323" s="88"/>
      <c r="I1323" s="88"/>
      <c r="J1323" s="89"/>
      <c r="K1323" s="89"/>
      <c r="L1323" s="93"/>
      <c r="M1323" s="132"/>
    </row>
    <row r="1324" spans="1:13" s="85" customFormat="1" x14ac:dyDescent="0.2">
      <c r="A1324" s="104"/>
      <c r="B1324" s="105"/>
      <c r="C1324" s="88"/>
      <c r="D1324" s="88"/>
      <c r="E1324" s="87"/>
      <c r="F1324" s="88"/>
      <c r="G1324" s="123"/>
      <c r="H1324" s="88"/>
      <c r="I1324" s="88"/>
      <c r="J1324" s="89"/>
      <c r="K1324" s="89"/>
      <c r="L1324" s="93"/>
      <c r="M1324" s="132"/>
    </row>
    <row r="1325" spans="1:13" s="85" customFormat="1" x14ac:dyDescent="0.2">
      <c r="A1325" s="101"/>
      <c r="B1325" s="102"/>
      <c r="C1325" s="142"/>
      <c r="D1325" s="88"/>
      <c r="E1325" s="87"/>
      <c r="F1325" s="88"/>
      <c r="G1325" s="123"/>
      <c r="H1325" s="88"/>
      <c r="I1325" s="88"/>
      <c r="J1325" s="89"/>
      <c r="K1325" s="89"/>
      <c r="L1325" s="93"/>
      <c r="M1325" s="128"/>
    </row>
    <row r="1326" spans="1:13" s="85" customFormat="1" x14ac:dyDescent="0.2">
      <c r="A1326" s="104"/>
      <c r="B1326" s="105"/>
      <c r="C1326" s="88"/>
      <c r="D1326" s="88"/>
      <c r="E1326" s="87"/>
      <c r="F1326" s="88"/>
      <c r="G1326" s="123"/>
      <c r="H1326" s="89"/>
      <c r="I1326" s="89"/>
      <c r="J1326" s="89"/>
      <c r="K1326" s="89"/>
      <c r="L1326" s="93"/>
      <c r="M1326" s="128"/>
    </row>
    <row r="1327" spans="1:13" s="85" customFormat="1" x14ac:dyDescent="0.2">
      <c r="A1327" s="104"/>
      <c r="B1327" s="105"/>
      <c r="C1327" s="88"/>
      <c r="D1327" s="88"/>
      <c r="E1327" s="87"/>
      <c r="F1327" s="88"/>
      <c r="G1327" s="123"/>
      <c r="H1327" s="89"/>
      <c r="I1327" s="89"/>
      <c r="J1327" s="89"/>
      <c r="K1327" s="89"/>
      <c r="L1327" s="93"/>
      <c r="M1327" s="128"/>
    </row>
    <row r="1328" spans="1:13" s="85" customFormat="1" x14ac:dyDescent="0.2">
      <c r="A1328" s="104"/>
      <c r="B1328" s="105"/>
      <c r="C1328" s="88"/>
      <c r="D1328" s="88"/>
      <c r="E1328" s="87"/>
      <c r="F1328" s="88"/>
      <c r="G1328" s="123"/>
      <c r="H1328" s="89"/>
      <c r="I1328" s="89"/>
      <c r="J1328" s="89"/>
      <c r="K1328" s="89"/>
      <c r="L1328" s="93"/>
      <c r="M1328" s="128"/>
    </row>
    <row r="1329" spans="1:13" s="85" customFormat="1" x14ac:dyDescent="0.2">
      <c r="A1329" s="104"/>
      <c r="B1329" s="105"/>
      <c r="C1329" s="88"/>
      <c r="D1329" s="88"/>
      <c r="E1329" s="87"/>
      <c r="F1329" s="88"/>
      <c r="G1329" s="123"/>
      <c r="H1329" s="89"/>
      <c r="I1329" s="89"/>
      <c r="J1329" s="89"/>
      <c r="K1329" s="89"/>
      <c r="L1329" s="93"/>
      <c r="M1329" s="128"/>
    </row>
    <row r="1330" spans="1:13" s="85" customFormat="1" x14ac:dyDescent="0.2">
      <c r="A1330" s="104"/>
      <c r="B1330" s="105"/>
      <c r="C1330" s="88"/>
      <c r="D1330" s="88"/>
      <c r="E1330" s="87"/>
      <c r="F1330" s="88"/>
      <c r="G1330" s="123"/>
      <c r="H1330" s="89"/>
      <c r="I1330" s="89"/>
      <c r="J1330" s="89"/>
      <c r="K1330" s="89"/>
      <c r="L1330" s="93"/>
      <c r="M1330" s="128"/>
    </row>
    <row r="1331" spans="1:13" s="85" customFormat="1" x14ac:dyDescent="0.2">
      <c r="A1331" s="104"/>
      <c r="B1331" s="105"/>
      <c r="C1331" s="88"/>
      <c r="D1331" s="88"/>
      <c r="E1331" s="87"/>
      <c r="F1331" s="88"/>
      <c r="G1331" s="123"/>
      <c r="H1331" s="89"/>
      <c r="I1331" s="89"/>
      <c r="J1331" s="89"/>
      <c r="K1331" s="89"/>
      <c r="L1331" s="93"/>
      <c r="M1331" s="128"/>
    </row>
    <row r="1332" spans="1:13" s="85" customFormat="1" x14ac:dyDescent="0.2">
      <c r="A1332" s="104"/>
      <c r="B1332" s="105"/>
      <c r="C1332" s="88"/>
      <c r="D1332" s="88"/>
      <c r="E1332" s="87"/>
      <c r="F1332" s="88"/>
      <c r="G1332" s="123"/>
      <c r="H1332" s="89"/>
      <c r="I1332" s="89"/>
      <c r="J1332" s="89"/>
      <c r="K1332" s="89"/>
      <c r="L1332" s="93"/>
      <c r="M1332" s="132"/>
    </row>
    <row r="1333" spans="1:13" s="85" customFormat="1" x14ac:dyDescent="0.2">
      <c r="A1333" s="104"/>
      <c r="B1333" s="105"/>
      <c r="C1333" s="88"/>
      <c r="D1333" s="88"/>
      <c r="E1333" s="87"/>
      <c r="F1333" s="88"/>
      <c r="G1333" s="123"/>
      <c r="H1333" s="89"/>
      <c r="I1333" s="89"/>
      <c r="J1333" s="89"/>
      <c r="K1333" s="89"/>
      <c r="L1333" s="93"/>
      <c r="M1333" s="132"/>
    </row>
    <row r="1334" spans="1:13" s="85" customFormat="1" x14ac:dyDescent="0.2">
      <c r="A1334" s="101"/>
      <c r="B1334" s="102"/>
      <c r="C1334" s="142"/>
      <c r="D1334" s="88"/>
      <c r="E1334" s="87"/>
      <c r="F1334" s="88"/>
      <c r="G1334" s="123"/>
      <c r="H1334" s="89"/>
      <c r="I1334" s="89"/>
      <c r="J1334" s="89"/>
      <c r="K1334" s="89"/>
      <c r="L1334" s="88"/>
      <c r="M1334" s="132"/>
    </row>
    <row r="1335" spans="1:13" s="85" customFormat="1" x14ac:dyDescent="0.2">
      <c r="A1335" s="104"/>
      <c r="B1335" s="105"/>
      <c r="C1335" s="88"/>
      <c r="D1335" s="88"/>
      <c r="E1335" s="87"/>
      <c r="F1335" s="88"/>
      <c r="G1335" s="123"/>
      <c r="H1335" s="89"/>
      <c r="I1335" s="89"/>
      <c r="J1335" s="89"/>
      <c r="K1335" s="89"/>
      <c r="L1335" s="93"/>
      <c r="M1335" s="132"/>
    </row>
    <row r="1336" spans="1:13" s="85" customFormat="1" x14ac:dyDescent="0.2">
      <c r="A1336" s="104"/>
      <c r="B1336" s="105"/>
      <c r="C1336" s="88"/>
      <c r="D1336" s="88"/>
      <c r="E1336" s="87"/>
      <c r="F1336" s="88"/>
      <c r="G1336" s="123"/>
      <c r="H1336" s="89"/>
      <c r="I1336" s="89"/>
      <c r="J1336" s="89"/>
      <c r="K1336" s="89"/>
      <c r="L1336" s="93"/>
      <c r="M1336" s="132"/>
    </row>
    <row r="1337" spans="1:13" s="85" customFormat="1" x14ac:dyDescent="0.2">
      <c r="A1337" s="101"/>
      <c r="B1337" s="102"/>
      <c r="C1337" s="142"/>
      <c r="D1337" s="88"/>
      <c r="E1337" s="87"/>
      <c r="F1337" s="88"/>
      <c r="G1337" s="123"/>
      <c r="H1337" s="89"/>
      <c r="I1337" s="89"/>
      <c r="J1337" s="89"/>
      <c r="K1337" s="89"/>
      <c r="L1337" s="88"/>
      <c r="M1337" s="132"/>
    </row>
    <row r="1338" spans="1:13" s="85" customFormat="1" x14ac:dyDescent="0.2">
      <c r="A1338" s="104"/>
      <c r="B1338" s="105"/>
      <c r="C1338" s="88"/>
      <c r="D1338" s="88"/>
      <c r="E1338" s="87"/>
      <c r="F1338" s="88"/>
      <c r="G1338" s="123"/>
      <c r="H1338" s="89"/>
      <c r="I1338" s="89"/>
      <c r="J1338" s="89"/>
      <c r="K1338" s="89"/>
      <c r="L1338" s="93"/>
      <c r="M1338" s="132"/>
    </row>
    <row r="1339" spans="1:13" s="85" customFormat="1" x14ac:dyDescent="0.2">
      <c r="A1339" s="104"/>
      <c r="B1339" s="105"/>
      <c r="C1339" s="88"/>
      <c r="D1339" s="88"/>
      <c r="E1339" s="87"/>
      <c r="F1339" s="88"/>
      <c r="G1339" s="123"/>
      <c r="H1339" s="89"/>
      <c r="I1339" s="89"/>
      <c r="J1339" s="89"/>
      <c r="K1339" s="89"/>
      <c r="L1339" s="93"/>
      <c r="M1339" s="132"/>
    </row>
    <row r="1340" spans="1:13" s="85" customFormat="1" x14ac:dyDescent="0.2">
      <c r="A1340" s="104"/>
      <c r="B1340" s="105"/>
      <c r="C1340" s="88"/>
      <c r="D1340" s="88"/>
      <c r="E1340" s="87"/>
      <c r="F1340" s="88"/>
      <c r="G1340" s="123"/>
      <c r="H1340" s="89"/>
      <c r="I1340" s="89"/>
      <c r="J1340" s="89"/>
      <c r="K1340" s="89"/>
      <c r="L1340" s="93"/>
      <c r="M1340" s="132"/>
    </row>
    <row r="1341" spans="1:13" s="85" customFormat="1" x14ac:dyDescent="0.2">
      <c r="A1341" s="104"/>
      <c r="B1341" s="105"/>
      <c r="C1341" s="88"/>
      <c r="D1341" s="88"/>
      <c r="E1341" s="87"/>
      <c r="F1341" s="88"/>
      <c r="G1341" s="123"/>
      <c r="H1341" s="89"/>
      <c r="I1341" s="89"/>
      <c r="J1341" s="89"/>
      <c r="K1341" s="89"/>
      <c r="L1341" s="93"/>
      <c r="M1341" s="132"/>
    </row>
    <row r="1342" spans="1:13" s="85" customFormat="1" x14ac:dyDescent="0.2">
      <c r="A1342" s="101"/>
      <c r="B1342" s="102"/>
      <c r="C1342" s="142"/>
      <c r="D1342" s="88"/>
      <c r="E1342" s="87"/>
      <c r="F1342" s="88"/>
      <c r="G1342" s="123"/>
      <c r="H1342" s="89"/>
      <c r="I1342" s="89"/>
      <c r="J1342" s="89"/>
      <c r="K1342" s="89"/>
      <c r="L1342" s="93"/>
      <c r="M1342" s="132"/>
    </row>
    <row r="1343" spans="1:13" s="85" customFormat="1" x14ac:dyDescent="0.2">
      <c r="A1343" s="104"/>
      <c r="B1343" s="105"/>
      <c r="C1343" s="88"/>
      <c r="D1343" s="88"/>
      <c r="E1343" s="87"/>
      <c r="F1343" s="88"/>
      <c r="G1343" s="123"/>
      <c r="H1343" s="89"/>
      <c r="I1343" s="89"/>
      <c r="J1343" s="89"/>
      <c r="K1343" s="89"/>
      <c r="L1343" s="93"/>
      <c r="M1343" s="132"/>
    </row>
    <row r="1344" spans="1:13" s="85" customFormat="1" x14ac:dyDescent="0.2">
      <c r="A1344" s="104"/>
      <c r="B1344" s="105"/>
      <c r="C1344" s="88"/>
      <c r="D1344" s="88"/>
      <c r="E1344" s="87"/>
      <c r="F1344" s="88"/>
      <c r="G1344" s="123"/>
      <c r="H1344" s="89"/>
      <c r="I1344" s="89"/>
      <c r="J1344" s="89"/>
      <c r="K1344" s="89"/>
      <c r="L1344" s="93"/>
      <c r="M1344" s="132"/>
    </row>
    <row r="1345" spans="1:13" s="85" customFormat="1" x14ac:dyDescent="0.2">
      <c r="A1345" s="104"/>
      <c r="B1345" s="105"/>
      <c r="C1345" s="88"/>
      <c r="D1345" s="88"/>
      <c r="E1345" s="87"/>
      <c r="F1345" s="88"/>
      <c r="G1345" s="123"/>
      <c r="H1345" s="89"/>
      <c r="I1345" s="89"/>
      <c r="J1345" s="89"/>
      <c r="K1345" s="89"/>
      <c r="L1345" s="93"/>
      <c r="M1345" s="132"/>
    </row>
    <row r="1346" spans="1:13" s="85" customFormat="1" x14ac:dyDescent="0.2">
      <c r="A1346" s="104"/>
      <c r="B1346" s="105"/>
      <c r="C1346" s="88"/>
      <c r="D1346" s="88"/>
      <c r="E1346" s="87"/>
      <c r="F1346" s="88"/>
      <c r="G1346" s="123"/>
      <c r="H1346" s="89"/>
      <c r="I1346" s="89"/>
      <c r="J1346" s="89"/>
      <c r="K1346" s="89"/>
      <c r="L1346" s="88"/>
      <c r="M1346" s="132"/>
    </row>
    <row r="1347" spans="1:13" s="85" customFormat="1" x14ac:dyDescent="0.2">
      <c r="A1347" s="104"/>
      <c r="B1347" s="105"/>
      <c r="C1347" s="88"/>
      <c r="D1347" s="88"/>
      <c r="E1347" s="87"/>
      <c r="F1347" s="88"/>
      <c r="G1347" s="123"/>
      <c r="H1347" s="89"/>
      <c r="I1347" s="89"/>
      <c r="J1347" s="89"/>
      <c r="K1347" s="89"/>
      <c r="L1347" s="93"/>
      <c r="M1347" s="132"/>
    </row>
    <row r="1348" spans="1:13" s="85" customFormat="1" x14ac:dyDescent="0.2">
      <c r="A1348" s="104"/>
      <c r="B1348" s="105"/>
      <c r="C1348" s="88"/>
      <c r="D1348" s="88"/>
      <c r="E1348" s="87"/>
      <c r="F1348" s="88"/>
      <c r="G1348" s="123"/>
      <c r="H1348" s="89"/>
      <c r="I1348" s="89"/>
      <c r="J1348" s="89"/>
      <c r="K1348" s="89"/>
      <c r="L1348" s="93"/>
      <c r="M1348" s="132"/>
    </row>
    <row r="1349" spans="1:13" s="85" customFormat="1" x14ac:dyDescent="0.2">
      <c r="A1349" s="104"/>
      <c r="B1349" s="105"/>
      <c r="C1349" s="88"/>
      <c r="D1349" s="88"/>
      <c r="E1349" s="87"/>
      <c r="F1349" s="88"/>
      <c r="G1349" s="123"/>
      <c r="H1349" s="89"/>
      <c r="I1349" s="89"/>
      <c r="J1349" s="89"/>
      <c r="K1349" s="89"/>
      <c r="L1349" s="93"/>
      <c r="M1349" s="132"/>
    </row>
    <row r="1350" spans="1:13" s="85" customFormat="1" x14ac:dyDescent="0.2">
      <c r="A1350" s="104"/>
      <c r="B1350" s="105"/>
      <c r="C1350" s="88"/>
      <c r="D1350" s="88"/>
      <c r="E1350" s="87"/>
      <c r="F1350" s="88"/>
      <c r="G1350" s="123"/>
      <c r="H1350" s="89"/>
      <c r="I1350" s="89"/>
      <c r="J1350" s="89"/>
      <c r="K1350" s="89"/>
      <c r="L1350" s="93"/>
      <c r="M1350" s="132"/>
    </row>
    <row r="1351" spans="1:13" s="85" customFormat="1" x14ac:dyDescent="0.2">
      <c r="A1351" s="104"/>
      <c r="B1351" s="105"/>
      <c r="C1351" s="88"/>
      <c r="D1351" s="88"/>
      <c r="E1351" s="87"/>
      <c r="F1351" s="88"/>
      <c r="G1351" s="123"/>
      <c r="H1351" s="89"/>
      <c r="I1351" s="89"/>
      <c r="J1351" s="89"/>
      <c r="K1351" s="89"/>
      <c r="L1351" s="93"/>
      <c r="M1351" s="132"/>
    </row>
    <row r="1352" spans="1:13" s="85" customFormat="1" x14ac:dyDescent="0.2">
      <c r="A1352" s="104"/>
      <c r="B1352" s="105"/>
      <c r="C1352" s="88"/>
      <c r="D1352" s="88"/>
      <c r="E1352" s="87"/>
      <c r="F1352" s="88"/>
      <c r="G1352" s="123"/>
      <c r="H1352" s="89"/>
      <c r="I1352" s="89"/>
      <c r="J1352" s="89"/>
      <c r="K1352" s="89"/>
      <c r="L1352" s="93"/>
      <c r="M1352" s="132"/>
    </row>
    <row r="1353" spans="1:13" s="85" customFormat="1" x14ac:dyDescent="0.2">
      <c r="A1353" s="104"/>
      <c r="B1353" s="105"/>
      <c r="C1353" s="88"/>
      <c r="D1353" s="88"/>
      <c r="E1353" s="87"/>
      <c r="F1353" s="88"/>
      <c r="G1353" s="123"/>
      <c r="H1353" s="89"/>
      <c r="I1353" s="89"/>
      <c r="J1353" s="89"/>
      <c r="K1353" s="89"/>
      <c r="L1353" s="93"/>
      <c r="M1353" s="132"/>
    </row>
    <row r="1354" spans="1:13" s="85" customFormat="1" x14ac:dyDescent="0.2">
      <c r="A1354" s="104"/>
      <c r="B1354" s="105"/>
      <c r="C1354" s="88"/>
      <c r="D1354" s="88"/>
      <c r="E1354" s="87"/>
      <c r="F1354" s="88"/>
      <c r="G1354" s="123"/>
      <c r="H1354" s="89"/>
      <c r="I1354" s="89"/>
      <c r="J1354" s="89"/>
      <c r="K1354" s="89"/>
      <c r="L1354" s="93"/>
      <c r="M1354" s="132"/>
    </row>
    <row r="1355" spans="1:13" s="85" customFormat="1" x14ac:dyDescent="0.2">
      <c r="A1355" s="104"/>
      <c r="B1355" s="105"/>
      <c r="C1355" s="88"/>
      <c r="D1355" s="88"/>
      <c r="E1355" s="87"/>
      <c r="F1355" s="88"/>
      <c r="G1355" s="123"/>
      <c r="H1355" s="89"/>
      <c r="I1355" s="89"/>
      <c r="J1355" s="89"/>
      <c r="K1355" s="89"/>
      <c r="L1355" s="93"/>
      <c r="M1355" s="132"/>
    </row>
    <row r="1356" spans="1:13" s="85" customFormat="1" x14ac:dyDescent="0.2">
      <c r="A1356" s="104"/>
      <c r="B1356" s="105"/>
      <c r="C1356" s="88"/>
      <c r="D1356" s="88"/>
      <c r="E1356" s="87"/>
      <c r="F1356" s="88"/>
      <c r="G1356" s="123"/>
      <c r="H1356" s="89"/>
      <c r="I1356" s="89"/>
      <c r="J1356" s="89"/>
      <c r="K1356" s="89"/>
      <c r="L1356" s="93"/>
      <c r="M1356" s="132"/>
    </row>
    <row r="1357" spans="1:13" s="85" customFormat="1" x14ac:dyDescent="0.2">
      <c r="A1357" s="104"/>
      <c r="B1357" s="105"/>
      <c r="C1357" s="88"/>
      <c r="D1357" s="88"/>
      <c r="E1357" s="87"/>
      <c r="F1357" s="88"/>
      <c r="G1357" s="123"/>
      <c r="H1357" s="89"/>
      <c r="I1357" s="89"/>
      <c r="J1357" s="89"/>
      <c r="K1357" s="89"/>
      <c r="L1357" s="93"/>
      <c r="M1357" s="132"/>
    </row>
    <row r="1358" spans="1:13" s="85" customFormat="1" x14ac:dyDescent="0.2">
      <c r="A1358" s="104"/>
      <c r="B1358" s="105"/>
      <c r="C1358" s="88"/>
      <c r="D1358" s="88"/>
      <c r="E1358" s="87"/>
      <c r="F1358" s="88"/>
      <c r="G1358" s="123"/>
      <c r="H1358" s="89"/>
      <c r="I1358" s="89"/>
      <c r="J1358" s="89"/>
      <c r="K1358" s="89"/>
      <c r="L1358" s="88"/>
      <c r="M1358" s="132"/>
    </row>
    <row r="1359" spans="1:13" s="85" customFormat="1" x14ac:dyDescent="0.2">
      <c r="A1359" s="101"/>
      <c r="B1359" s="102"/>
      <c r="C1359" s="142"/>
      <c r="D1359" s="88"/>
      <c r="E1359" s="87"/>
      <c r="F1359" s="88"/>
      <c r="G1359" s="123"/>
      <c r="H1359" s="89"/>
      <c r="I1359" s="89"/>
      <c r="J1359" s="89"/>
      <c r="K1359" s="89"/>
      <c r="L1359" s="93"/>
      <c r="M1359" s="132"/>
    </row>
    <row r="1360" spans="1:13" s="85" customFormat="1" x14ac:dyDescent="0.2">
      <c r="A1360" s="104"/>
      <c r="B1360" s="105"/>
      <c r="C1360" s="88"/>
      <c r="D1360" s="88"/>
      <c r="E1360" s="88"/>
      <c r="F1360" s="88"/>
      <c r="G1360" s="123"/>
      <c r="H1360" s="89"/>
      <c r="I1360" s="89"/>
      <c r="J1360" s="89"/>
      <c r="K1360" s="89"/>
      <c r="L1360" s="93"/>
      <c r="M1360" s="127"/>
    </row>
    <row r="1361" spans="1:13" s="85" customFormat="1" x14ac:dyDescent="0.2">
      <c r="A1361" s="104"/>
      <c r="B1361" s="105"/>
      <c r="C1361" s="88"/>
      <c r="D1361" s="88"/>
      <c r="E1361" s="88"/>
      <c r="F1361" s="88"/>
      <c r="G1361" s="123"/>
      <c r="H1361" s="89"/>
      <c r="I1361" s="89"/>
      <c r="J1361" s="89"/>
      <c r="K1361" s="89"/>
      <c r="L1361" s="93"/>
      <c r="M1361" s="127"/>
    </row>
    <row r="1362" spans="1:13" s="85" customFormat="1" x14ac:dyDescent="0.2">
      <c r="A1362" s="104"/>
      <c r="B1362" s="105"/>
      <c r="C1362" s="88"/>
      <c r="D1362" s="88"/>
      <c r="E1362" s="88"/>
      <c r="F1362" s="88"/>
      <c r="G1362" s="123"/>
      <c r="H1362" s="89"/>
      <c r="I1362" s="89"/>
      <c r="J1362" s="89"/>
      <c r="K1362" s="89"/>
      <c r="L1362" s="93"/>
      <c r="M1362" s="127"/>
    </row>
    <row r="1363" spans="1:13" s="85" customFormat="1" x14ac:dyDescent="0.2">
      <c r="A1363" s="104"/>
      <c r="B1363" s="105"/>
      <c r="C1363" s="88"/>
      <c r="D1363" s="88"/>
      <c r="E1363" s="88"/>
      <c r="F1363" s="88"/>
      <c r="G1363" s="123"/>
      <c r="H1363" s="89"/>
      <c r="I1363" s="89"/>
      <c r="J1363" s="89"/>
      <c r="K1363" s="89"/>
      <c r="L1363" s="93"/>
      <c r="M1363" s="127"/>
    </row>
    <row r="1364" spans="1:13" s="85" customFormat="1" x14ac:dyDescent="0.2">
      <c r="A1364" s="104"/>
      <c r="B1364" s="105"/>
      <c r="C1364" s="88"/>
      <c r="D1364" s="88"/>
      <c r="E1364" s="88"/>
      <c r="F1364" s="88"/>
      <c r="G1364" s="123"/>
      <c r="H1364" s="89"/>
      <c r="I1364" s="89"/>
      <c r="J1364" s="89"/>
      <c r="K1364" s="89"/>
      <c r="L1364" s="93"/>
      <c r="M1364" s="127"/>
    </row>
    <row r="1365" spans="1:13" s="85" customFormat="1" x14ac:dyDescent="0.2">
      <c r="A1365" s="104"/>
      <c r="B1365" s="105"/>
      <c r="C1365" s="88"/>
      <c r="D1365" s="88"/>
      <c r="E1365" s="88"/>
      <c r="F1365" s="88"/>
      <c r="G1365" s="123"/>
      <c r="H1365" s="89"/>
      <c r="I1365" s="89"/>
      <c r="J1365" s="89"/>
      <c r="K1365" s="89"/>
      <c r="L1365" s="93"/>
      <c r="M1365" s="127"/>
    </row>
    <row r="1366" spans="1:13" s="85" customFormat="1" x14ac:dyDescent="0.2">
      <c r="A1366" s="104"/>
      <c r="B1366" s="105"/>
      <c r="C1366" s="88"/>
      <c r="D1366" s="88"/>
      <c r="E1366" s="88"/>
      <c r="F1366" s="88"/>
      <c r="G1366" s="123"/>
      <c r="H1366" s="89"/>
      <c r="I1366" s="89"/>
      <c r="J1366" s="89"/>
      <c r="K1366" s="89"/>
      <c r="L1366" s="93"/>
      <c r="M1366" s="127"/>
    </row>
    <row r="1367" spans="1:13" s="85" customFormat="1" x14ac:dyDescent="0.2">
      <c r="A1367" s="104"/>
      <c r="B1367" s="105"/>
      <c r="C1367" s="88"/>
      <c r="D1367" s="88"/>
      <c r="E1367" s="88"/>
      <c r="F1367" s="88"/>
      <c r="G1367" s="123"/>
      <c r="H1367" s="89"/>
      <c r="I1367" s="89"/>
      <c r="J1367" s="89"/>
      <c r="K1367" s="89"/>
      <c r="L1367" s="93"/>
      <c r="M1367" s="127"/>
    </row>
    <row r="1368" spans="1:13" s="85" customFormat="1" x14ac:dyDescent="0.2">
      <c r="A1368" s="104"/>
      <c r="B1368" s="105"/>
      <c r="C1368" s="88"/>
      <c r="D1368" s="88"/>
      <c r="E1368" s="88"/>
      <c r="F1368" s="88"/>
      <c r="G1368" s="123"/>
      <c r="H1368" s="89"/>
      <c r="I1368" s="89"/>
      <c r="J1368" s="89"/>
      <c r="K1368" s="89"/>
      <c r="L1368" s="93"/>
      <c r="M1368" s="127"/>
    </row>
    <row r="1369" spans="1:13" s="85" customFormat="1" x14ac:dyDescent="0.2">
      <c r="A1369" s="104"/>
      <c r="B1369" s="105"/>
      <c r="C1369" s="88"/>
      <c r="D1369" s="88"/>
      <c r="E1369" s="88"/>
      <c r="F1369" s="88"/>
      <c r="G1369" s="123"/>
      <c r="H1369" s="89"/>
      <c r="I1369" s="89"/>
      <c r="J1369" s="89"/>
      <c r="K1369" s="89"/>
      <c r="L1369" s="93"/>
      <c r="M1369" s="127"/>
    </row>
    <row r="1370" spans="1:13" s="85" customFormat="1" x14ac:dyDescent="0.2">
      <c r="A1370" s="104"/>
      <c r="B1370" s="105"/>
      <c r="C1370" s="88"/>
      <c r="D1370" s="88"/>
      <c r="E1370" s="88"/>
      <c r="F1370" s="88"/>
      <c r="G1370" s="123"/>
      <c r="H1370" s="89"/>
      <c r="I1370" s="89"/>
      <c r="J1370" s="89"/>
      <c r="K1370" s="89"/>
      <c r="L1370" s="93"/>
      <c r="M1370" s="127"/>
    </row>
    <row r="1371" spans="1:13" s="85" customFormat="1" x14ac:dyDescent="0.2">
      <c r="A1371" s="104"/>
      <c r="B1371" s="105"/>
      <c r="C1371" s="88"/>
      <c r="D1371" s="88"/>
      <c r="E1371" s="88"/>
      <c r="F1371" s="88"/>
      <c r="G1371" s="123"/>
      <c r="H1371" s="89"/>
      <c r="I1371" s="89"/>
      <c r="J1371" s="89"/>
      <c r="K1371" s="89"/>
      <c r="L1371" s="93"/>
      <c r="M1371" s="127"/>
    </row>
    <row r="1372" spans="1:13" s="85" customFormat="1" x14ac:dyDescent="0.2">
      <c r="A1372" s="104"/>
      <c r="B1372" s="105"/>
      <c r="C1372" s="88"/>
      <c r="D1372" s="88"/>
      <c r="E1372" s="88"/>
      <c r="F1372" s="88"/>
      <c r="G1372" s="123"/>
      <c r="H1372" s="89"/>
      <c r="I1372" s="89"/>
      <c r="J1372" s="89"/>
      <c r="K1372" s="89"/>
      <c r="L1372" s="93"/>
      <c r="M1372" s="127"/>
    </row>
    <row r="1373" spans="1:13" s="85" customFormat="1" x14ac:dyDescent="0.2">
      <c r="A1373" s="104"/>
      <c r="B1373" s="105"/>
      <c r="C1373" s="88"/>
      <c r="D1373" s="88"/>
      <c r="E1373" s="88"/>
      <c r="F1373" s="88"/>
      <c r="G1373" s="123"/>
      <c r="H1373" s="89"/>
      <c r="I1373" s="89"/>
      <c r="J1373" s="89"/>
      <c r="K1373" s="89"/>
      <c r="L1373" s="93"/>
      <c r="M1373" s="127"/>
    </row>
    <row r="1374" spans="1:13" s="85" customFormat="1" x14ac:dyDescent="0.2">
      <c r="A1374" s="104"/>
      <c r="B1374" s="105"/>
      <c r="C1374" s="88"/>
      <c r="D1374" s="88"/>
      <c r="E1374" s="88"/>
      <c r="F1374" s="88"/>
      <c r="G1374" s="123"/>
      <c r="H1374" s="89"/>
      <c r="I1374" s="89"/>
      <c r="J1374" s="89"/>
      <c r="K1374" s="89"/>
      <c r="L1374" s="93"/>
      <c r="M1374" s="127"/>
    </row>
    <row r="1375" spans="1:13" s="85" customFormat="1" x14ac:dyDescent="0.2">
      <c r="A1375" s="104"/>
      <c r="B1375" s="105"/>
      <c r="C1375" s="88"/>
      <c r="D1375" s="88"/>
      <c r="E1375" s="88"/>
      <c r="F1375" s="88"/>
      <c r="G1375" s="123"/>
      <c r="H1375" s="89"/>
      <c r="I1375" s="89"/>
      <c r="J1375" s="89"/>
      <c r="K1375" s="89"/>
      <c r="L1375" s="93"/>
      <c r="M1375" s="127"/>
    </row>
    <row r="1376" spans="1:13" s="85" customFormat="1" x14ac:dyDescent="0.2">
      <c r="A1376" s="104"/>
      <c r="B1376" s="105"/>
      <c r="C1376" s="88"/>
      <c r="D1376" s="88"/>
      <c r="E1376" s="88"/>
      <c r="F1376" s="88"/>
      <c r="G1376" s="123"/>
      <c r="H1376" s="89"/>
      <c r="I1376" s="89"/>
      <c r="J1376" s="89"/>
      <c r="K1376" s="89"/>
      <c r="L1376" s="93"/>
      <c r="M1376" s="127"/>
    </row>
    <row r="1377" spans="1:13" s="85" customFormat="1" x14ac:dyDescent="0.2">
      <c r="A1377" s="104"/>
      <c r="B1377" s="105"/>
      <c r="C1377" s="88"/>
      <c r="D1377" s="88"/>
      <c r="E1377" s="88"/>
      <c r="F1377" s="88"/>
      <c r="G1377" s="123"/>
      <c r="H1377" s="89"/>
      <c r="I1377" s="89"/>
      <c r="J1377" s="89"/>
      <c r="K1377" s="89"/>
      <c r="L1377" s="93"/>
      <c r="M1377" s="127"/>
    </row>
    <row r="1378" spans="1:13" s="85" customFormat="1" x14ac:dyDescent="0.2">
      <c r="A1378" s="104"/>
      <c r="B1378" s="105"/>
      <c r="C1378" s="88"/>
      <c r="D1378" s="88"/>
      <c r="E1378" s="88"/>
      <c r="F1378" s="88"/>
      <c r="G1378" s="123"/>
      <c r="H1378" s="89"/>
      <c r="I1378" s="89"/>
      <c r="J1378" s="89"/>
      <c r="K1378" s="89"/>
      <c r="L1378" s="93"/>
      <c r="M1378" s="127"/>
    </row>
    <row r="1379" spans="1:13" s="85" customFormat="1" x14ac:dyDescent="0.2">
      <c r="A1379" s="104"/>
      <c r="B1379" s="105"/>
      <c r="C1379" s="88"/>
      <c r="D1379" s="88"/>
      <c r="E1379" s="88"/>
      <c r="F1379" s="88"/>
      <c r="G1379" s="123"/>
      <c r="H1379" s="89"/>
      <c r="I1379" s="89"/>
      <c r="J1379" s="89"/>
      <c r="K1379" s="89"/>
      <c r="L1379" s="93"/>
      <c r="M1379" s="127"/>
    </row>
    <row r="1380" spans="1:13" s="85" customFormat="1" x14ac:dyDescent="0.2">
      <c r="A1380" s="104"/>
      <c r="B1380" s="105"/>
      <c r="C1380" s="88"/>
      <c r="D1380" s="88"/>
      <c r="E1380" s="88"/>
      <c r="F1380" s="88"/>
      <c r="G1380" s="123"/>
      <c r="H1380" s="89"/>
      <c r="I1380" s="89"/>
      <c r="J1380" s="89"/>
      <c r="K1380" s="89"/>
      <c r="L1380" s="93"/>
      <c r="M1380" s="127"/>
    </row>
    <row r="1381" spans="1:13" s="85" customFormat="1" x14ac:dyDescent="0.2">
      <c r="A1381" s="104"/>
      <c r="B1381" s="105"/>
      <c r="C1381" s="88"/>
      <c r="D1381" s="88"/>
      <c r="E1381" s="88"/>
      <c r="F1381" s="88"/>
      <c r="G1381" s="123"/>
      <c r="H1381" s="89"/>
      <c r="I1381" s="89"/>
      <c r="J1381" s="89"/>
      <c r="K1381" s="89"/>
      <c r="L1381" s="93"/>
      <c r="M1381" s="127"/>
    </row>
    <row r="1382" spans="1:13" s="85" customFormat="1" x14ac:dyDescent="0.2">
      <c r="A1382" s="104"/>
      <c r="B1382" s="105"/>
      <c r="C1382" s="88"/>
      <c r="D1382" s="88"/>
      <c r="E1382" s="88"/>
      <c r="F1382" s="88"/>
      <c r="G1382" s="123"/>
      <c r="H1382" s="89"/>
      <c r="I1382" s="89"/>
      <c r="J1382" s="89"/>
      <c r="K1382" s="89"/>
      <c r="L1382" s="93"/>
      <c r="M1382" s="127"/>
    </row>
    <row r="1383" spans="1:13" s="85" customFormat="1" x14ac:dyDescent="0.2">
      <c r="A1383" s="104"/>
      <c r="B1383" s="105"/>
      <c r="C1383" s="88"/>
      <c r="D1383" s="88"/>
      <c r="E1383" s="88"/>
      <c r="F1383" s="88"/>
      <c r="G1383" s="123"/>
      <c r="H1383" s="89"/>
      <c r="I1383" s="89"/>
      <c r="J1383" s="89"/>
      <c r="K1383" s="89"/>
      <c r="L1383" s="93"/>
      <c r="M1383" s="127"/>
    </row>
    <row r="1384" spans="1:13" s="85" customFormat="1" x14ac:dyDescent="0.2">
      <c r="A1384" s="104"/>
      <c r="B1384" s="105"/>
      <c r="C1384" s="88"/>
      <c r="D1384" s="88"/>
      <c r="E1384" s="88"/>
      <c r="F1384" s="88"/>
      <c r="G1384" s="123"/>
      <c r="H1384" s="89"/>
      <c r="I1384" s="89"/>
      <c r="J1384" s="89"/>
      <c r="K1384" s="89"/>
      <c r="L1384" s="93"/>
      <c r="M1384" s="127"/>
    </row>
    <row r="1385" spans="1:13" s="85" customFormat="1" x14ac:dyDescent="0.2">
      <c r="A1385" s="104"/>
      <c r="B1385" s="105"/>
      <c r="C1385" s="88"/>
      <c r="D1385" s="88"/>
      <c r="E1385" s="88"/>
      <c r="F1385" s="88"/>
      <c r="G1385" s="123"/>
      <c r="H1385" s="89"/>
      <c r="I1385" s="89"/>
      <c r="J1385" s="89"/>
      <c r="K1385" s="89"/>
      <c r="L1385" s="93"/>
      <c r="M1385" s="127"/>
    </row>
    <row r="1386" spans="1:13" s="85" customFormat="1" x14ac:dyDescent="0.2">
      <c r="A1386" s="104"/>
      <c r="B1386" s="105"/>
      <c r="C1386" s="88"/>
      <c r="D1386" s="88"/>
      <c r="E1386" s="88"/>
      <c r="F1386" s="88"/>
      <c r="G1386" s="123"/>
      <c r="H1386" s="89"/>
      <c r="I1386" s="89"/>
      <c r="J1386" s="89"/>
      <c r="K1386" s="89"/>
      <c r="L1386" s="93"/>
      <c r="M1386" s="127"/>
    </row>
    <row r="1387" spans="1:13" s="85" customFormat="1" x14ac:dyDescent="0.2">
      <c r="A1387" s="104"/>
      <c r="B1387" s="105"/>
      <c r="C1387" s="88"/>
      <c r="D1387" s="88"/>
      <c r="E1387" s="88"/>
      <c r="F1387" s="88"/>
      <c r="G1387" s="123"/>
      <c r="H1387" s="89"/>
      <c r="I1387" s="89"/>
      <c r="J1387" s="89"/>
      <c r="K1387" s="89"/>
      <c r="L1387" s="93"/>
      <c r="M1387" s="127"/>
    </row>
    <row r="1388" spans="1:13" s="85" customFormat="1" x14ac:dyDescent="0.2">
      <c r="A1388" s="104"/>
      <c r="B1388" s="105"/>
      <c r="C1388" s="88"/>
      <c r="D1388" s="88"/>
      <c r="E1388" s="88"/>
      <c r="F1388" s="88"/>
      <c r="G1388" s="123"/>
      <c r="H1388" s="89"/>
      <c r="I1388" s="89"/>
      <c r="J1388" s="89"/>
      <c r="K1388" s="89"/>
      <c r="L1388" s="93"/>
      <c r="M1388" s="127"/>
    </row>
    <row r="1389" spans="1:13" s="85" customFormat="1" x14ac:dyDescent="0.2">
      <c r="A1389" s="104"/>
      <c r="B1389" s="105"/>
      <c r="C1389" s="88"/>
      <c r="D1389" s="88"/>
      <c r="E1389" s="88"/>
      <c r="F1389" s="88"/>
      <c r="G1389" s="123"/>
      <c r="H1389" s="89"/>
      <c r="I1389" s="89"/>
      <c r="J1389" s="89"/>
      <c r="K1389" s="89"/>
      <c r="L1389" s="93"/>
      <c r="M1389" s="127"/>
    </row>
    <row r="1390" spans="1:13" s="85" customFormat="1" x14ac:dyDescent="0.2">
      <c r="A1390" s="104"/>
      <c r="B1390" s="105"/>
      <c r="C1390" s="88"/>
      <c r="D1390" s="88"/>
      <c r="E1390" s="88"/>
      <c r="F1390" s="88"/>
      <c r="G1390" s="123"/>
      <c r="H1390" s="89"/>
      <c r="I1390" s="89"/>
      <c r="J1390" s="89"/>
      <c r="K1390" s="89"/>
      <c r="L1390" s="93"/>
      <c r="M1390" s="127"/>
    </row>
    <row r="1391" spans="1:13" s="85" customFormat="1" x14ac:dyDescent="0.2">
      <c r="A1391" s="104"/>
      <c r="B1391" s="105"/>
      <c r="C1391" s="88"/>
      <c r="D1391" s="88"/>
      <c r="E1391" s="88"/>
      <c r="F1391" s="88"/>
      <c r="G1391" s="123"/>
      <c r="H1391" s="89"/>
      <c r="I1391" s="89"/>
      <c r="J1391" s="89"/>
      <c r="K1391" s="89"/>
      <c r="L1391" s="93"/>
      <c r="M1391" s="127"/>
    </row>
    <row r="1392" spans="1:13" s="85" customFormat="1" x14ac:dyDescent="0.2">
      <c r="A1392" s="104"/>
      <c r="B1392" s="105"/>
      <c r="C1392" s="88"/>
      <c r="D1392" s="88"/>
      <c r="E1392" s="88"/>
      <c r="F1392" s="88"/>
      <c r="G1392" s="123"/>
      <c r="H1392" s="89"/>
      <c r="I1392" s="89"/>
      <c r="J1392" s="89"/>
      <c r="K1392" s="89"/>
      <c r="L1392" s="93"/>
      <c r="M1392" s="127"/>
    </row>
    <row r="1393" spans="1:13" s="85" customFormat="1" x14ac:dyDescent="0.2">
      <c r="A1393" s="104"/>
      <c r="B1393" s="105"/>
      <c r="C1393" s="88"/>
      <c r="D1393" s="88"/>
      <c r="E1393" s="88"/>
      <c r="F1393" s="88"/>
      <c r="G1393" s="123"/>
      <c r="H1393" s="89"/>
      <c r="I1393" s="89"/>
      <c r="J1393" s="89"/>
      <c r="K1393" s="89"/>
      <c r="L1393" s="93"/>
      <c r="M1393" s="127"/>
    </row>
    <row r="1394" spans="1:13" s="85" customFormat="1" x14ac:dyDescent="0.2">
      <c r="A1394" s="104"/>
      <c r="B1394" s="105"/>
      <c r="C1394" s="88"/>
      <c r="D1394" s="88"/>
      <c r="E1394" s="88"/>
      <c r="F1394" s="88"/>
      <c r="G1394" s="123"/>
      <c r="H1394" s="89"/>
      <c r="I1394" s="89"/>
      <c r="J1394" s="89"/>
      <c r="K1394" s="89"/>
      <c r="L1394" s="93"/>
      <c r="M1394" s="127"/>
    </row>
    <row r="1395" spans="1:13" s="85" customFormat="1" x14ac:dyDescent="0.2">
      <c r="A1395" s="104"/>
      <c r="B1395" s="105"/>
      <c r="C1395" s="88"/>
      <c r="D1395" s="88"/>
      <c r="E1395" s="88"/>
      <c r="F1395" s="88"/>
      <c r="G1395" s="123"/>
      <c r="H1395" s="89"/>
      <c r="I1395" s="89"/>
      <c r="J1395" s="89"/>
      <c r="K1395" s="89"/>
      <c r="L1395" s="93"/>
      <c r="M1395" s="127"/>
    </row>
    <row r="1396" spans="1:13" s="85" customFormat="1" x14ac:dyDescent="0.2">
      <c r="A1396" s="104"/>
      <c r="B1396" s="105"/>
      <c r="C1396" s="88"/>
      <c r="D1396" s="88"/>
      <c r="E1396" s="88"/>
      <c r="F1396" s="88"/>
      <c r="G1396" s="123"/>
      <c r="H1396" s="89"/>
      <c r="I1396" s="89"/>
      <c r="J1396" s="89"/>
      <c r="K1396" s="89"/>
      <c r="L1396" s="93"/>
      <c r="M1396" s="127"/>
    </row>
    <row r="1397" spans="1:13" s="85" customFormat="1" x14ac:dyDescent="0.2">
      <c r="A1397" s="104"/>
      <c r="B1397" s="105"/>
      <c r="C1397" s="88"/>
      <c r="D1397" s="88"/>
      <c r="E1397" s="88"/>
      <c r="F1397" s="88"/>
      <c r="G1397" s="123"/>
      <c r="H1397" s="89"/>
      <c r="I1397" s="89"/>
      <c r="J1397" s="89"/>
      <c r="K1397" s="89"/>
      <c r="L1397" s="93"/>
      <c r="M1397" s="127"/>
    </row>
    <row r="1398" spans="1:13" s="85" customFormat="1" x14ac:dyDescent="0.2">
      <c r="A1398" s="104"/>
      <c r="B1398" s="105"/>
      <c r="C1398" s="88"/>
      <c r="D1398" s="88"/>
      <c r="E1398" s="88"/>
      <c r="F1398" s="88"/>
      <c r="G1398" s="123"/>
      <c r="H1398" s="89"/>
      <c r="I1398" s="89"/>
      <c r="J1398" s="89"/>
      <c r="K1398" s="89"/>
      <c r="L1398" s="93"/>
      <c r="M1398" s="127"/>
    </row>
    <row r="1399" spans="1:13" s="85" customFormat="1" x14ac:dyDescent="0.2">
      <c r="A1399" s="104"/>
      <c r="B1399" s="105"/>
      <c r="C1399" s="88"/>
      <c r="D1399" s="88"/>
      <c r="E1399" s="88"/>
      <c r="F1399" s="88"/>
      <c r="G1399" s="123"/>
      <c r="H1399" s="89"/>
      <c r="I1399" s="89"/>
      <c r="J1399" s="89"/>
      <c r="K1399" s="89"/>
      <c r="L1399" s="122"/>
      <c r="M1399" s="127"/>
    </row>
    <row r="1400" spans="1:13" s="85" customFormat="1" x14ac:dyDescent="0.2">
      <c r="A1400" s="104"/>
      <c r="B1400" s="105"/>
      <c r="C1400" s="88"/>
      <c r="D1400" s="88"/>
      <c r="E1400" s="88"/>
      <c r="F1400" s="88"/>
      <c r="G1400" s="123"/>
      <c r="H1400" s="88"/>
      <c r="I1400" s="89"/>
      <c r="J1400" s="89"/>
      <c r="K1400" s="89"/>
      <c r="L1400" s="93"/>
      <c r="M1400" s="127"/>
    </row>
    <row r="1401" spans="1:13" s="85" customFormat="1" x14ac:dyDescent="0.2">
      <c r="A1401" s="104"/>
      <c r="B1401" s="105"/>
      <c r="C1401" s="88"/>
      <c r="D1401" s="88"/>
      <c r="E1401" s="88"/>
      <c r="F1401" s="88"/>
      <c r="G1401" s="123"/>
      <c r="H1401" s="88"/>
      <c r="I1401" s="89"/>
      <c r="J1401" s="89"/>
      <c r="K1401" s="89"/>
      <c r="L1401" s="93"/>
      <c r="M1401" s="127"/>
    </row>
    <row r="1402" spans="1:13" s="85" customFormat="1" x14ac:dyDescent="0.2">
      <c r="A1402" s="104"/>
      <c r="B1402" s="105"/>
      <c r="C1402" s="88"/>
      <c r="D1402" s="88"/>
      <c r="E1402" s="87"/>
      <c r="F1402" s="88"/>
      <c r="G1402" s="123"/>
      <c r="H1402" s="88"/>
      <c r="I1402" s="88"/>
      <c r="J1402" s="89"/>
      <c r="K1402" s="89"/>
      <c r="L1402" s="93"/>
      <c r="M1402" s="128"/>
    </row>
    <row r="1403" spans="1:13" s="85" customFormat="1" x14ac:dyDescent="0.2">
      <c r="A1403" s="104"/>
      <c r="B1403" s="105"/>
      <c r="C1403" s="143"/>
      <c r="D1403" s="88"/>
      <c r="E1403" s="87"/>
      <c r="F1403" s="88"/>
      <c r="G1403" s="123"/>
      <c r="H1403" s="89"/>
      <c r="I1403" s="89"/>
      <c r="J1403" s="89"/>
      <c r="K1403" s="89"/>
      <c r="L1403" s="93"/>
      <c r="M1403" s="132"/>
    </row>
    <row r="1404" spans="1:13" s="85" customFormat="1" x14ac:dyDescent="0.2">
      <c r="A1404" s="104"/>
      <c r="B1404" s="105"/>
      <c r="C1404" s="143"/>
      <c r="D1404" s="88"/>
      <c r="E1404" s="87"/>
      <c r="F1404" s="88"/>
      <c r="G1404" s="123"/>
      <c r="H1404" s="89"/>
      <c r="I1404" s="89"/>
      <c r="J1404" s="89"/>
      <c r="K1404" s="89"/>
      <c r="L1404" s="93"/>
      <c r="M1404" s="132"/>
    </row>
    <row r="1405" spans="1:13" s="85" customFormat="1" x14ac:dyDescent="0.2">
      <c r="A1405" s="104"/>
      <c r="B1405" s="105"/>
      <c r="C1405" s="143"/>
      <c r="D1405" s="88"/>
      <c r="E1405" s="87"/>
      <c r="F1405" s="88"/>
      <c r="G1405" s="123"/>
      <c r="H1405" s="89"/>
      <c r="I1405" s="89"/>
      <c r="J1405" s="89"/>
      <c r="K1405" s="89"/>
      <c r="L1405" s="93"/>
      <c r="M1405" s="132"/>
    </row>
    <row r="1406" spans="1:13" s="85" customFormat="1" x14ac:dyDescent="0.2">
      <c r="A1406" s="104"/>
      <c r="B1406" s="105"/>
      <c r="C1406" s="143"/>
      <c r="D1406" s="88"/>
      <c r="E1406" s="87"/>
      <c r="F1406" s="88"/>
      <c r="G1406" s="123"/>
      <c r="H1406" s="89"/>
      <c r="I1406" s="89"/>
      <c r="J1406" s="89"/>
      <c r="K1406" s="89"/>
      <c r="L1406" s="93"/>
      <c r="M1406" s="132"/>
    </row>
    <row r="1407" spans="1:13" s="85" customFormat="1" x14ac:dyDescent="0.2">
      <c r="A1407" s="104"/>
      <c r="B1407" s="105"/>
      <c r="C1407" s="88"/>
      <c r="D1407" s="88"/>
      <c r="E1407" s="87"/>
      <c r="F1407" s="88"/>
      <c r="G1407" s="123"/>
      <c r="H1407" s="89"/>
      <c r="I1407" s="89"/>
      <c r="J1407" s="89"/>
      <c r="K1407" s="89"/>
      <c r="L1407" s="93"/>
      <c r="M1407" s="132"/>
    </row>
    <row r="1408" spans="1:13" s="85" customFormat="1" x14ac:dyDescent="0.2">
      <c r="A1408" s="104"/>
      <c r="B1408" s="105"/>
      <c r="C1408" s="88"/>
      <c r="D1408" s="88"/>
      <c r="E1408" s="87"/>
      <c r="F1408" s="88"/>
      <c r="G1408" s="123"/>
      <c r="H1408" s="89"/>
      <c r="I1408" s="89"/>
      <c r="J1408" s="89"/>
      <c r="K1408" s="89"/>
      <c r="L1408" s="93"/>
      <c r="M1408" s="128"/>
    </row>
    <row r="1409" spans="1:13" s="85" customFormat="1" x14ac:dyDescent="0.2">
      <c r="A1409" s="104"/>
      <c r="B1409" s="105"/>
      <c r="C1409" s="88"/>
      <c r="D1409" s="88"/>
      <c r="E1409" s="87"/>
      <c r="F1409" s="88"/>
      <c r="G1409" s="123"/>
      <c r="H1409" s="89"/>
      <c r="I1409" s="89"/>
      <c r="J1409" s="89"/>
      <c r="K1409" s="89"/>
      <c r="L1409" s="93"/>
      <c r="M1409" s="128"/>
    </row>
    <row r="1410" spans="1:13" s="85" customFormat="1" x14ac:dyDescent="0.2">
      <c r="A1410" s="104"/>
      <c r="B1410" s="105"/>
      <c r="C1410" s="88"/>
      <c r="D1410" s="88"/>
      <c r="E1410" s="87"/>
      <c r="F1410" s="88"/>
      <c r="G1410" s="123"/>
      <c r="H1410" s="89"/>
      <c r="I1410" s="89"/>
      <c r="J1410" s="89"/>
      <c r="K1410" s="89"/>
      <c r="L1410" s="93"/>
      <c r="M1410" s="128"/>
    </row>
    <row r="1411" spans="1:13" s="85" customFormat="1" x14ac:dyDescent="0.2">
      <c r="A1411" s="104"/>
      <c r="B1411" s="105"/>
      <c r="C1411" s="88"/>
      <c r="D1411" s="88"/>
      <c r="E1411" s="87"/>
      <c r="F1411" s="88"/>
      <c r="G1411" s="123"/>
      <c r="H1411" s="89"/>
      <c r="I1411" s="89"/>
      <c r="J1411" s="89"/>
      <c r="K1411" s="89"/>
      <c r="L1411" s="93"/>
      <c r="M1411" s="128"/>
    </row>
    <row r="1412" spans="1:13" s="85" customFormat="1" x14ac:dyDescent="0.2">
      <c r="A1412" s="104"/>
      <c r="B1412" s="105"/>
      <c r="C1412" s="88"/>
      <c r="D1412" s="88"/>
      <c r="E1412" s="87"/>
      <c r="F1412" s="88"/>
      <c r="G1412" s="123"/>
      <c r="H1412" s="89"/>
      <c r="I1412" s="89"/>
      <c r="J1412" s="89"/>
      <c r="K1412" s="89"/>
      <c r="L1412" s="93"/>
      <c r="M1412" s="132"/>
    </row>
    <row r="1413" spans="1:13" s="85" customFormat="1" x14ac:dyDescent="0.2">
      <c r="A1413" s="104"/>
      <c r="B1413" s="105"/>
      <c r="C1413" s="88"/>
      <c r="D1413" s="88"/>
      <c r="E1413" s="87"/>
      <c r="F1413" s="88"/>
      <c r="G1413" s="123"/>
      <c r="H1413" s="89"/>
      <c r="I1413" s="89"/>
      <c r="J1413" s="89"/>
      <c r="K1413" s="89"/>
      <c r="L1413" s="93"/>
      <c r="M1413" s="128"/>
    </row>
    <row r="1414" spans="1:13" s="85" customFormat="1" x14ac:dyDescent="0.2">
      <c r="A1414" s="104"/>
      <c r="B1414" s="105"/>
      <c r="C1414" s="88"/>
      <c r="D1414" s="88"/>
      <c r="E1414" s="87"/>
      <c r="F1414" s="88"/>
      <c r="G1414" s="123"/>
      <c r="H1414" s="89"/>
      <c r="I1414" s="89"/>
      <c r="J1414" s="89"/>
      <c r="K1414" s="89"/>
      <c r="L1414" s="93"/>
      <c r="M1414" s="128"/>
    </row>
    <row r="1415" spans="1:13" s="85" customFormat="1" x14ac:dyDescent="0.2">
      <c r="A1415" s="104"/>
      <c r="B1415" s="105"/>
      <c r="C1415" s="88"/>
      <c r="D1415" s="88"/>
      <c r="E1415" s="88"/>
      <c r="F1415" s="88"/>
      <c r="G1415" s="123"/>
      <c r="H1415" s="89"/>
      <c r="I1415" s="89"/>
      <c r="J1415" s="89"/>
      <c r="K1415" s="89"/>
      <c r="L1415" s="93"/>
      <c r="M1415" s="127"/>
    </row>
    <row r="1416" spans="1:13" s="85" customFormat="1" x14ac:dyDescent="0.2">
      <c r="A1416" s="104"/>
      <c r="B1416" s="105"/>
      <c r="C1416" s="88"/>
      <c r="D1416" s="88"/>
      <c r="E1416" s="88"/>
      <c r="F1416" s="88"/>
      <c r="G1416" s="123"/>
      <c r="H1416" s="89"/>
      <c r="I1416" s="89"/>
      <c r="J1416" s="89"/>
      <c r="K1416" s="89"/>
      <c r="L1416" s="93"/>
      <c r="M1416" s="127"/>
    </row>
    <row r="1417" spans="1:13" s="85" customFormat="1" x14ac:dyDescent="0.2">
      <c r="A1417" s="104"/>
      <c r="B1417" s="105"/>
      <c r="C1417" s="88"/>
      <c r="D1417" s="88"/>
      <c r="E1417" s="88"/>
      <c r="F1417" s="88"/>
      <c r="G1417" s="123"/>
      <c r="H1417" s="89"/>
      <c r="I1417" s="89"/>
      <c r="J1417" s="89"/>
      <c r="K1417" s="89"/>
      <c r="L1417" s="93"/>
      <c r="M1417" s="127"/>
    </row>
    <row r="1418" spans="1:13" s="85" customFormat="1" x14ac:dyDescent="0.2">
      <c r="A1418" s="104"/>
      <c r="B1418" s="105"/>
      <c r="C1418" s="88"/>
      <c r="D1418" s="88"/>
      <c r="E1418" s="88"/>
      <c r="F1418" s="88"/>
      <c r="G1418" s="123"/>
      <c r="H1418" s="89"/>
      <c r="I1418" s="89"/>
      <c r="J1418" s="89"/>
      <c r="K1418" s="89"/>
      <c r="L1418" s="93"/>
      <c r="M1418" s="127"/>
    </row>
    <row r="1419" spans="1:13" s="85" customFormat="1" x14ac:dyDescent="0.2">
      <c r="A1419" s="104"/>
      <c r="B1419" s="105"/>
      <c r="C1419" s="88"/>
      <c r="D1419" s="88"/>
      <c r="E1419" s="88"/>
      <c r="F1419" s="88"/>
      <c r="G1419" s="123"/>
      <c r="H1419" s="89"/>
      <c r="I1419" s="89"/>
      <c r="J1419" s="89"/>
      <c r="K1419" s="89"/>
      <c r="L1419" s="93"/>
      <c r="M1419" s="127"/>
    </row>
    <row r="1420" spans="1:13" s="85" customFormat="1" x14ac:dyDescent="0.2">
      <c r="A1420" s="104"/>
      <c r="B1420" s="105"/>
      <c r="C1420" s="88"/>
      <c r="D1420" s="88"/>
      <c r="E1420" s="88"/>
      <c r="F1420" s="88"/>
      <c r="G1420" s="123"/>
      <c r="H1420" s="89"/>
      <c r="I1420" s="89"/>
      <c r="J1420" s="89"/>
      <c r="K1420" s="89"/>
      <c r="L1420" s="93"/>
      <c r="M1420" s="127"/>
    </row>
    <row r="1421" spans="1:13" s="85" customFormat="1" x14ac:dyDescent="0.2">
      <c r="A1421" s="104"/>
      <c r="B1421" s="105"/>
      <c r="C1421" s="88"/>
      <c r="D1421" s="88"/>
      <c r="E1421" s="88"/>
      <c r="F1421" s="88"/>
      <c r="G1421" s="123"/>
      <c r="H1421" s="89"/>
      <c r="I1421" s="89"/>
      <c r="J1421" s="89"/>
      <c r="K1421" s="89"/>
      <c r="L1421" s="93"/>
      <c r="M1421" s="127"/>
    </row>
    <row r="1422" spans="1:13" s="85" customFormat="1" x14ac:dyDescent="0.2">
      <c r="A1422" s="104"/>
      <c r="B1422" s="105"/>
      <c r="C1422" s="88"/>
      <c r="D1422" s="88"/>
      <c r="E1422" s="88"/>
      <c r="F1422" s="88"/>
      <c r="G1422" s="123"/>
      <c r="H1422" s="89"/>
      <c r="I1422" s="89"/>
      <c r="J1422" s="89"/>
      <c r="K1422" s="89"/>
      <c r="L1422" s="93"/>
      <c r="M1422" s="127"/>
    </row>
    <row r="1423" spans="1:13" s="85" customFormat="1" x14ac:dyDescent="0.2">
      <c r="A1423" s="104"/>
      <c r="B1423" s="105"/>
      <c r="C1423" s="88"/>
      <c r="D1423" s="88"/>
      <c r="E1423" s="88"/>
      <c r="F1423" s="88"/>
      <c r="G1423" s="123"/>
      <c r="H1423" s="89"/>
      <c r="I1423" s="89"/>
      <c r="J1423" s="89"/>
      <c r="K1423" s="89"/>
      <c r="L1423" s="93"/>
      <c r="M1423" s="127"/>
    </row>
    <row r="1424" spans="1:13" s="85" customFormat="1" x14ac:dyDescent="0.2">
      <c r="A1424" s="104"/>
      <c r="B1424" s="105"/>
      <c r="C1424" s="88"/>
      <c r="D1424" s="88"/>
      <c r="E1424" s="88"/>
      <c r="F1424" s="88"/>
      <c r="G1424" s="123"/>
      <c r="H1424" s="89"/>
      <c r="I1424" s="89"/>
      <c r="J1424" s="89"/>
      <c r="K1424" s="89"/>
      <c r="L1424" s="93"/>
      <c r="M1424" s="127"/>
    </row>
    <row r="1425" spans="1:13" s="85" customFormat="1" x14ac:dyDescent="0.2">
      <c r="A1425" s="104"/>
      <c r="B1425" s="105"/>
      <c r="C1425" s="88"/>
      <c r="D1425" s="88"/>
      <c r="E1425" s="88"/>
      <c r="F1425" s="88"/>
      <c r="G1425" s="123"/>
      <c r="H1425" s="89"/>
      <c r="I1425" s="89"/>
      <c r="J1425" s="89"/>
      <c r="K1425" s="89"/>
      <c r="L1425" s="93"/>
      <c r="M1425" s="127"/>
    </row>
    <row r="1426" spans="1:13" s="85" customFormat="1" x14ac:dyDescent="0.2">
      <c r="A1426" s="104"/>
      <c r="B1426" s="105"/>
      <c r="C1426" s="88"/>
      <c r="D1426" s="88"/>
      <c r="E1426" s="88"/>
      <c r="F1426" s="88"/>
      <c r="G1426" s="123"/>
      <c r="H1426" s="89"/>
      <c r="I1426" s="89"/>
      <c r="J1426" s="89"/>
      <c r="K1426" s="89"/>
      <c r="L1426" s="93"/>
      <c r="M1426" s="127"/>
    </row>
    <row r="1427" spans="1:13" s="85" customFormat="1" x14ac:dyDescent="0.2">
      <c r="A1427" s="104"/>
      <c r="B1427" s="105"/>
      <c r="C1427" s="88"/>
      <c r="D1427" s="88"/>
      <c r="E1427" s="88"/>
      <c r="F1427" s="88"/>
      <c r="G1427" s="123"/>
      <c r="H1427" s="89"/>
      <c r="I1427" s="89"/>
      <c r="J1427" s="89"/>
      <c r="K1427" s="89"/>
      <c r="L1427" s="93"/>
      <c r="M1427" s="127"/>
    </row>
    <row r="1428" spans="1:13" s="85" customFormat="1" x14ac:dyDescent="0.2">
      <c r="A1428" s="104"/>
      <c r="B1428" s="105"/>
      <c r="C1428" s="88"/>
      <c r="D1428" s="88"/>
      <c r="E1428" s="88"/>
      <c r="F1428" s="88"/>
      <c r="G1428" s="123"/>
      <c r="H1428" s="89"/>
      <c r="I1428" s="89"/>
      <c r="J1428" s="89"/>
      <c r="K1428" s="89"/>
      <c r="L1428" s="93"/>
      <c r="M1428" s="127"/>
    </row>
    <row r="1429" spans="1:13" s="85" customFormat="1" x14ac:dyDescent="0.2">
      <c r="A1429" s="104"/>
      <c r="B1429" s="105"/>
      <c r="C1429" s="88"/>
      <c r="D1429" s="88"/>
      <c r="E1429" s="88"/>
      <c r="F1429" s="88"/>
      <c r="G1429" s="123"/>
      <c r="H1429" s="89"/>
      <c r="I1429" s="89"/>
      <c r="J1429" s="89"/>
      <c r="K1429" s="89"/>
      <c r="L1429" s="93"/>
      <c r="M1429" s="127"/>
    </row>
    <row r="1430" spans="1:13" s="85" customFormat="1" x14ac:dyDescent="0.2">
      <c r="A1430" s="104"/>
      <c r="B1430" s="105"/>
      <c r="C1430" s="88"/>
      <c r="D1430" s="88"/>
      <c r="E1430" s="88"/>
      <c r="F1430" s="88"/>
      <c r="G1430" s="123"/>
      <c r="H1430" s="89"/>
      <c r="I1430" s="89"/>
      <c r="J1430" s="89"/>
      <c r="K1430" s="89"/>
      <c r="L1430" s="93"/>
      <c r="M1430" s="127"/>
    </row>
    <row r="1431" spans="1:13" s="85" customFormat="1" x14ac:dyDescent="0.2">
      <c r="A1431" s="104"/>
      <c r="B1431" s="105"/>
      <c r="C1431" s="88"/>
      <c r="D1431" s="88"/>
      <c r="E1431" s="88"/>
      <c r="F1431" s="88"/>
      <c r="G1431" s="123"/>
      <c r="H1431" s="89"/>
      <c r="I1431" s="89"/>
      <c r="J1431" s="89"/>
      <c r="K1431" s="89"/>
      <c r="L1431" s="93"/>
      <c r="M1431" s="127"/>
    </row>
    <row r="1432" spans="1:13" s="85" customFormat="1" x14ac:dyDescent="0.2">
      <c r="A1432" s="104"/>
      <c r="B1432" s="105"/>
      <c r="C1432" s="88"/>
      <c r="D1432" s="88"/>
      <c r="E1432" s="88"/>
      <c r="F1432" s="88"/>
      <c r="G1432" s="123"/>
      <c r="H1432" s="89"/>
      <c r="I1432" s="89"/>
      <c r="J1432" s="89"/>
      <c r="K1432" s="89"/>
      <c r="L1432" s="93"/>
      <c r="M1432" s="127"/>
    </row>
    <row r="1433" spans="1:13" s="85" customFormat="1" x14ac:dyDescent="0.2">
      <c r="A1433" s="104"/>
      <c r="B1433" s="105"/>
      <c r="C1433" s="88"/>
      <c r="D1433" s="88"/>
      <c r="E1433" s="88"/>
      <c r="F1433" s="88"/>
      <c r="G1433" s="123"/>
      <c r="H1433" s="89"/>
      <c r="I1433" s="89"/>
      <c r="J1433" s="89"/>
      <c r="K1433" s="89"/>
      <c r="L1433" s="93"/>
      <c r="M1433" s="127"/>
    </row>
    <row r="1434" spans="1:13" s="85" customFormat="1" x14ac:dyDescent="0.2">
      <c r="A1434" s="104"/>
      <c r="B1434" s="105"/>
      <c r="C1434" s="88"/>
      <c r="D1434" s="88"/>
      <c r="E1434" s="88"/>
      <c r="F1434" s="88"/>
      <c r="G1434" s="123"/>
      <c r="H1434" s="89"/>
      <c r="I1434" s="89"/>
      <c r="J1434" s="89"/>
      <c r="K1434" s="89"/>
      <c r="L1434" s="93"/>
      <c r="M1434" s="127"/>
    </row>
    <row r="1435" spans="1:13" s="85" customFormat="1" x14ac:dyDescent="0.2">
      <c r="A1435" s="104"/>
      <c r="B1435" s="105"/>
      <c r="C1435" s="88"/>
      <c r="D1435" s="88"/>
      <c r="E1435" s="88"/>
      <c r="F1435" s="88"/>
      <c r="G1435" s="123"/>
      <c r="H1435" s="89"/>
      <c r="I1435" s="89"/>
      <c r="J1435" s="89"/>
      <c r="K1435" s="89"/>
      <c r="L1435" s="93"/>
      <c r="M1435" s="127"/>
    </row>
    <row r="1436" spans="1:13" s="85" customFormat="1" x14ac:dyDescent="0.2">
      <c r="A1436" s="104"/>
      <c r="B1436" s="105"/>
      <c r="C1436" s="88"/>
      <c r="D1436" s="88"/>
      <c r="E1436" s="88"/>
      <c r="F1436" s="88"/>
      <c r="G1436" s="123"/>
      <c r="H1436" s="89"/>
      <c r="I1436" s="89"/>
      <c r="J1436" s="89"/>
      <c r="K1436" s="89"/>
      <c r="L1436" s="93"/>
      <c r="M1436" s="127"/>
    </row>
    <row r="1437" spans="1:13" s="85" customFormat="1" x14ac:dyDescent="0.2">
      <c r="A1437" s="104"/>
      <c r="B1437" s="105"/>
      <c r="C1437" s="88"/>
      <c r="D1437" s="88"/>
      <c r="E1437" s="88"/>
      <c r="F1437" s="88"/>
      <c r="G1437" s="123"/>
      <c r="H1437" s="89"/>
      <c r="I1437" s="89"/>
      <c r="J1437" s="89"/>
      <c r="K1437" s="89"/>
      <c r="L1437" s="93"/>
      <c r="M1437" s="127"/>
    </row>
    <row r="1438" spans="1:13" s="85" customFormat="1" x14ac:dyDescent="0.2">
      <c r="A1438" s="104"/>
      <c r="B1438" s="105"/>
      <c r="C1438" s="88"/>
      <c r="D1438" s="88"/>
      <c r="E1438" s="88"/>
      <c r="F1438" s="88"/>
      <c r="G1438" s="123"/>
      <c r="H1438" s="89"/>
      <c r="I1438" s="89"/>
      <c r="J1438" s="89"/>
      <c r="K1438" s="89"/>
      <c r="L1438" s="93"/>
      <c r="M1438" s="127"/>
    </row>
    <row r="1439" spans="1:13" s="85" customFormat="1" x14ac:dyDescent="0.2">
      <c r="A1439" s="104"/>
      <c r="B1439" s="105"/>
      <c r="C1439" s="88"/>
      <c r="D1439" s="88"/>
      <c r="E1439" s="88"/>
      <c r="F1439" s="88"/>
      <c r="G1439" s="123"/>
      <c r="H1439" s="89"/>
      <c r="I1439" s="89"/>
      <c r="J1439" s="89"/>
      <c r="K1439" s="89"/>
      <c r="L1439" s="93"/>
      <c r="M1439" s="127"/>
    </row>
    <row r="1440" spans="1:13" s="85" customFormat="1" x14ac:dyDescent="0.2">
      <c r="A1440" s="104"/>
      <c r="B1440" s="105"/>
      <c r="C1440" s="88"/>
      <c r="D1440" s="88"/>
      <c r="E1440" s="88"/>
      <c r="F1440" s="88"/>
      <c r="G1440" s="123"/>
      <c r="H1440" s="89"/>
      <c r="I1440" s="89"/>
      <c r="J1440" s="89"/>
      <c r="K1440" s="89"/>
      <c r="L1440" s="93"/>
      <c r="M1440" s="127"/>
    </row>
    <row r="1441" spans="1:13" s="85" customFormat="1" x14ac:dyDescent="0.2">
      <c r="A1441" s="104"/>
      <c r="B1441" s="105"/>
      <c r="C1441" s="88"/>
      <c r="D1441" s="88"/>
      <c r="E1441" s="88"/>
      <c r="F1441" s="88"/>
      <c r="G1441" s="123"/>
      <c r="H1441" s="89"/>
      <c r="I1441" s="89"/>
      <c r="J1441" s="89"/>
      <c r="K1441" s="89"/>
      <c r="L1441" s="93"/>
      <c r="M1441" s="127"/>
    </row>
    <row r="1442" spans="1:13" s="85" customFormat="1" x14ac:dyDescent="0.2">
      <c r="A1442" s="104"/>
      <c r="B1442" s="105"/>
      <c r="C1442" s="88"/>
      <c r="D1442" s="88"/>
      <c r="E1442" s="88"/>
      <c r="F1442" s="88"/>
      <c r="G1442" s="123"/>
      <c r="H1442" s="89"/>
      <c r="I1442" s="89"/>
      <c r="J1442" s="89"/>
      <c r="K1442" s="89"/>
      <c r="L1442" s="93"/>
      <c r="M1442" s="127"/>
    </row>
    <row r="1443" spans="1:13" s="85" customFormat="1" x14ac:dyDescent="0.2">
      <c r="A1443" s="104"/>
      <c r="B1443" s="105"/>
      <c r="C1443" s="88"/>
      <c r="D1443" s="88"/>
      <c r="E1443" s="87"/>
      <c r="F1443" s="88"/>
      <c r="G1443" s="123"/>
      <c r="H1443" s="89"/>
      <c r="I1443" s="89"/>
      <c r="J1443" s="89"/>
      <c r="K1443" s="89"/>
      <c r="L1443" s="93"/>
      <c r="M1443" s="128"/>
    </row>
    <row r="1444" spans="1:13" s="85" customFormat="1" x14ac:dyDescent="0.2">
      <c r="A1444" s="104"/>
      <c r="B1444" s="105"/>
      <c r="C1444" s="88"/>
      <c r="D1444" s="88"/>
      <c r="E1444" s="87"/>
      <c r="F1444" s="88"/>
      <c r="G1444" s="123"/>
      <c r="H1444" s="89"/>
      <c r="I1444" s="89"/>
      <c r="J1444" s="89"/>
      <c r="K1444" s="89"/>
      <c r="L1444" s="93"/>
      <c r="M1444" s="128"/>
    </row>
    <row r="1445" spans="1:13" s="85" customFormat="1" x14ac:dyDescent="0.2">
      <c r="A1445" s="104"/>
      <c r="B1445" s="105"/>
      <c r="C1445" s="88"/>
      <c r="D1445" s="88"/>
      <c r="E1445" s="87"/>
      <c r="F1445" s="88"/>
      <c r="G1445" s="123"/>
      <c r="H1445" s="89"/>
      <c r="I1445" s="89"/>
      <c r="J1445" s="89"/>
      <c r="K1445" s="89"/>
      <c r="L1445" s="93"/>
      <c r="M1445" s="128"/>
    </row>
    <row r="1446" spans="1:13" s="85" customFormat="1" x14ac:dyDescent="0.2">
      <c r="A1446" s="104"/>
      <c r="B1446" s="105"/>
      <c r="C1446" s="88"/>
      <c r="D1446" s="88"/>
      <c r="E1446" s="87"/>
      <c r="F1446" s="88"/>
      <c r="G1446" s="123"/>
      <c r="H1446" s="89"/>
      <c r="I1446" s="89"/>
      <c r="J1446" s="89"/>
      <c r="K1446" s="89"/>
      <c r="L1446" s="88"/>
      <c r="M1446" s="132"/>
    </row>
    <row r="1447" spans="1:13" s="85" customFormat="1" x14ac:dyDescent="0.2">
      <c r="A1447" s="104"/>
      <c r="B1447" s="105"/>
      <c r="C1447" s="88"/>
      <c r="D1447" s="88"/>
      <c r="E1447" s="87"/>
      <c r="F1447" s="88"/>
      <c r="G1447" s="123"/>
      <c r="H1447" s="89"/>
      <c r="I1447" s="89"/>
      <c r="J1447" s="89"/>
      <c r="K1447" s="89"/>
      <c r="L1447" s="88"/>
      <c r="M1447" s="132"/>
    </row>
    <row r="1448" spans="1:13" s="85" customFormat="1" x14ac:dyDescent="0.2">
      <c r="A1448" s="104"/>
      <c r="B1448" s="105"/>
      <c r="C1448" s="88"/>
      <c r="D1448" s="88"/>
      <c r="E1448" s="87"/>
      <c r="F1448" s="88"/>
      <c r="G1448" s="123"/>
      <c r="H1448" s="89"/>
      <c r="I1448" s="89"/>
      <c r="J1448" s="89"/>
      <c r="K1448" s="89"/>
      <c r="L1448" s="88"/>
      <c r="M1448" s="132"/>
    </row>
    <row r="1449" spans="1:13" s="85" customFormat="1" x14ac:dyDescent="0.2">
      <c r="A1449" s="104"/>
      <c r="B1449" s="105"/>
      <c r="C1449" s="88"/>
      <c r="D1449" s="88"/>
      <c r="E1449" s="87"/>
      <c r="F1449" s="88"/>
      <c r="G1449" s="123"/>
      <c r="H1449" s="89"/>
      <c r="I1449" s="89"/>
      <c r="J1449" s="89"/>
      <c r="K1449" s="89"/>
      <c r="L1449" s="88"/>
      <c r="M1449" s="132"/>
    </row>
    <row r="1450" spans="1:13" s="85" customFormat="1" x14ac:dyDescent="0.2">
      <c r="A1450" s="104"/>
      <c r="B1450" s="105"/>
      <c r="C1450" s="88"/>
      <c r="D1450" s="88"/>
      <c r="E1450" s="87"/>
      <c r="F1450" s="88"/>
      <c r="G1450" s="123"/>
      <c r="H1450" s="89"/>
      <c r="I1450" s="89"/>
      <c r="J1450" s="89"/>
      <c r="K1450" s="89"/>
      <c r="L1450" s="88"/>
      <c r="M1450" s="132"/>
    </row>
    <row r="1451" spans="1:13" s="85" customFormat="1" x14ac:dyDescent="0.2">
      <c r="A1451" s="104"/>
      <c r="B1451" s="105"/>
      <c r="C1451" s="88"/>
      <c r="D1451" s="88"/>
      <c r="E1451" s="87"/>
      <c r="F1451" s="88"/>
      <c r="G1451" s="123"/>
      <c r="H1451" s="89"/>
      <c r="I1451" s="89"/>
      <c r="J1451" s="89"/>
      <c r="K1451" s="89"/>
      <c r="L1451" s="88"/>
      <c r="M1451" s="132"/>
    </row>
    <row r="1452" spans="1:13" s="85" customFormat="1" x14ac:dyDescent="0.2">
      <c r="A1452" s="104"/>
      <c r="B1452" s="105"/>
      <c r="C1452" s="88"/>
      <c r="D1452" s="88"/>
      <c r="E1452" s="87"/>
      <c r="F1452" s="88"/>
      <c r="G1452" s="123"/>
      <c r="H1452" s="89"/>
      <c r="I1452" s="89"/>
      <c r="J1452" s="89"/>
      <c r="K1452" s="89"/>
      <c r="L1452" s="88"/>
      <c r="M1452" s="132"/>
    </row>
    <row r="1453" spans="1:13" s="85" customFormat="1" x14ac:dyDescent="0.2">
      <c r="A1453" s="104"/>
      <c r="B1453" s="105"/>
      <c r="C1453" s="88"/>
      <c r="D1453" s="88"/>
      <c r="E1453" s="87"/>
      <c r="F1453" s="88"/>
      <c r="G1453" s="123"/>
      <c r="H1453" s="89"/>
      <c r="I1453" s="89"/>
      <c r="J1453" s="89"/>
      <c r="K1453" s="89"/>
      <c r="L1453" s="88"/>
      <c r="M1453" s="132"/>
    </row>
    <row r="1454" spans="1:13" s="85" customFormat="1" x14ac:dyDescent="0.2">
      <c r="A1454" s="104"/>
      <c r="B1454" s="105"/>
      <c r="C1454" s="88"/>
      <c r="D1454" s="88"/>
      <c r="E1454" s="87"/>
      <c r="F1454" s="88"/>
      <c r="G1454" s="123"/>
      <c r="H1454" s="89"/>
      <c r="I1454" s="89"/>
      <c r="J1454" s="89"/>
      <c r="K1454" s="89"/>
      <c r="L1454" s="93"/>
      <c r="M1454" s="132"/>
    </row>
    <row r="1455" spans="1:13" s="85" customFormat="1" x14ac:dyDescent="0.2">
      <c r="A1455" s="104"/>
      <c r="B1455" s="105"/>
      <c r="C1455" s="88"/>
      <c r="D1455" s="88"/>
      <c r="E1455" s="87"/>
      <c r="F1455" s="88"/>
      <c r="G1455" s="123"/>
      <c r="H1455" s="89"/>
      <c r="I1455" s="89"/>
      <c r="J1455" s="89"/>
      <c r="K1455" s="89"/>
      <c r="L1455" s="88"/>
      <c r="M1455" s="132"/>
    </row>
    <row r="1456" spans="1:13" s="85" customFormat="1" x14ac:dyDescent="0.2">
      <c r="A1456" s="104"/>
      <c r="B1456" s="105"/>
      <c r="C1456" s="88"/>
      <c r="D1456" s="88"/>
      <c r="E1456" s="87"/>
      <c r="F1456" s="88"/>
      <c r="G1456" s="123"/>
      <c r="H1456" s="89"/>
      <c r="I1456" s="89"/>
      <c r="J1456" s="89"/>
      <c r="K1456" s="89"/>
      <c r="L1456" s="93"/>
      <c r="M1456" s="133"/>
    </row>
    <row r="1457" spans="1:13" s="85" customFormat="1" x14ac:dyDescent="0.2">
      <c r="A1457" s="104"/>
      <c r="B1457" s="105"/>
      <c r="C1457" s="88"/>
      <c r="D1457" s="88"/>
      <c r="E1457" s="87"/>
      <c r="F1457" s="88"/>
      <c r="G1457" s="123"/>
      <c r="H1457" s="89"/>
      <c r="I1457" s="89"/>
      <c r="J1457" s="89"/>
      <c r="K1457" s="89"/>
      <c r="L1457" s="88"/>
      <c r="M1457" s="133"/>
    </row>
    <row r="1458" spans="1:13" s="85" customFormat="1" x14ac:dyDescent="0.2">
      <c r="A1458" s="104"/>
      <c r="B1458" s="105"/>
      <c r="C1458" s="88"/>
      <c r="D1458" s="88"/>
      <c r="E1458" s="87"/>
      <c r="F1458" s="88"/>
      <c r="G1458" s="123"/>
      <c r="H1458" s="89"/>
      <c r="I1458" s="89"/>
      <c r="J1458" s="89"/>
      <c r="K1458" s="89"/>
      <c r="L1458" s="93"/>
      <c r="M1458" s="133"/>
    </row>
    <row r="1459" spans="1:13" s="85" customFormat="1" x14ac:dyDescent="0.2">
      <c r="A1459" s="104"/>
      <c r="B1459" s="105"/>
      <c r="C1459" s="88"/>
      <c r="D1459" s="88"/>
      <c r="E1459" s="87"/>
      <c r="F1459" s="88"/>
      <c r="G1459" s="123"/>
      <c r="H1459" s="89"/>
      <c r="I1459" s="89"/>
      <c r="J1459" s="89"/>
      <c r="K1459" s="89"/>
      <c r="L1459" s="93"/>
      <c r="M1459" s="133"/>
    </row>
    <row r="1460" spans="1:13" s="85" customFormat="1" x14ac:dyDescent="0.2">
      <c r="A1460" s="104"/>
      <c r="B1460" s="105"/>
      <c r="C1460" s="88"/>
      <c r="D1460" s="88"/>
      <c r="E1460" s="87"/>
      <c r="F1460" s="88"/>
      <c r="G1460" s="123"/>
      <c r="H1460" s="89"/>
      <c r="I1460" s="89"/>
      <c r="J1460" s="89"/>
      <c r="K1460" s="89"/>
      <c r="L1460" s="93"/>
      <c r="M1460" s="132"/>
    </row>
    <row r="1461" spans="1:13" s="85" customFormat="1" x14ac:dyDescent="0.2">
      <c r="A1461" s="104"/>
      <c r="B1461" s="105"/>
      <c r="C1461" s="88"/>
      <c r="D1461" s="88"/>
      <c r="E1461" s="87"/>
      <c r="F1461" s="88"/>
      <c r="G1461" s="123"/>
      <c r="H1461" s="89"/>
      <c r="I1461" s="89"/>
      <c r="J1461" s="89"/>
      <c r="K1461" s="89"/>
      <c r="L1461" s="88"/>
      <c r="M1461" s="132"/>
    </row>
    <row r="1462" spans="1:13" s="85" customFormat="1" x14ac:dyDescent="0.2">
      <c r="A1462" s="104"/>
      <c r="B1462" s="105"/>
      <c r="C1462" s="88"/>
      <c r="D1462" s="88"/>
      <c r="E1462" s="87"/>
      <c r="F1462" s="88"/>
      <c r="G1462" s="123"/>
      <c r="H1462" s="89"/>
      <c r="I1462" s="89"/>
      <c r="J1462" s="89"/>
      <c r="K1462" s="89"/>
      <c r="L1462" s="93"/>
      <c r="M1462" s="132"/>
    </row>
    <row r="1463" spans="1:13" s="85" customFormat="1" x14ac:dyDescent="0.2">
      <c r="A1463" s="104"/>
      <c r="B1463" s="105"/>
      <c r="C1463" s="88"/>
      <c r="D1463" s="88"/>
      <c r="E1463" s="87"/>
      <c r="F1463" s="88"/>
      <c r="G1463" s="123"/>
      <c r="H1463" s="89"/>
      <c r="I1463" s="89"/>
      <c r="J1463" s="89"/>
      <c r="K1463" s="89"/>
      <c r="L1463" s="93"/>
      <c r="M1463" s="132"/>
    </row>
    <row r="1464" spans="1:13" s="85" customFormat="1" x14ac:dyDescent="0.2">
      <c r="A1464" s="104"/>
      <c r="B1464" s="105"/>
      <c r="C1464" s="88"/>
      <c r="D1464" s="88"/>
      <c r="E1464" s="87"/>
      <c r="F1464" s="88"/>
      <c r="G1464" s="123"/>
      <c r="H1464" s="89"/>
      <c r="I1464" s="89"/>
      <c r="J1464" s="89"/>
      <c r="K1464" s="89"/>
      <c r="L1464" s="93"/>
      <c r="M1464" s="132"/>
    </row>
    <row r="1465" spans="1:13" s="85" customFormat="1" x14ac:dyDescent="0.2">
      <c r="A1465" s="104"/>
      <c r="B1465" s="105"/>
      <c r="C1465" s="88"/>
      <c r="D1465" s="88"/>
      <c r="E1465" s="87"/>
      <c r="F1465" s="88"/>
      <c r="G1465" s="123"/>
      <c r="H1465" s="89"/>
      <c r="I1465" s="89"/>
      <c r="J1465" s="89"/>
      <c r="K1465" s="89"/>
      <c r="L1465" s="88"/>
      <c r="M1465" s="132"/>
    </row>
    <row r="1466" spans="1:13" s="85" customFormat="1" x14ac:dyDescent="0.2">
      <c r="A1466" s="104"/>
      <c r="B1466" s="105"/>
      <c r="C1466" s="88"/>
      <c r="D1466" s="88"/>
      <c r="E1466" s="87"/>
      <c r="F1466" s="88"/>
      <c r="G1466" s="123"/>
      <c r="H1466" s="89"/>
      <c r="I1466" s="89"/>
      <c r="J1466" s="89"/>
      <c r="K1466" s="89"/>
      <c r="L1466" s="93"/>
      <c r="M1466" s="132"/>
    </row>
    <row r="1467" spans="1:13" s="85" customFormat="1" x14ac:dyDescent="0.2">
      <c r="A1467" s="104"/>
      <c r="B1467" s="105"/>
      <c r="C1467" s="88"/>
      <c r="D1467" s="88"/>
      <c r="E1467" s="87"/>
      <c r="F1467" s="88"/>
      <c r="G1467" s="123"/>
      <c r="H1467" s="89"/>
      <c r="I1467" s="89"/>
      <c r="J1467" s="89"/>
      <c r="K1467" s="89"/>
      <c r="L1467" s="88"/>
      <c r="M1467" s="132"/>
    </row>
    <row r="1468" spans="1:13" s="85" customFormat="1" x14ac:dyDescent="0.2">
      <c r="A1468" s="104"/>
      <c r="B1468" s="105"/>
      <c r="C1468" s="88"/>
      <c r="D1468" s="88"/>
      <c r="E1468" s="87"/>
      <c r="F1468" s="88"/>
      <c r="G1468" s="123"/>
      <c r="H1468" s="89"/>
      <c r="I1468" s="89"/>
      <c r="J1468" s="89"/>
      <c r="K1468" s="89"/>
      <c r="L1468" s="93"/>
      <c r="M1468" s="132"/>
    </row>
    <row r="1469" spans="1:13" s="85" customFormat="1" x14ac:dyDescent="0.2">
      <c r="A1469" s="104"/>
      <c r="B1469" s="105"/>
      <c r="C1469" s="88"/>
      <c r="D1469" s="88"/>
      <c r="E1469" s="87"/>
      <c r="F1469" s="88"/>
      <c r="G1469" s="123"/>
      <c r="H1469" s="89"/>
      <c r="I1469" s="89"/>
      <c r="J1469" s="89"/>
      <c r="K1469" s="89"/>
      <c r="L1469" s="88"/>
      <c r="M1469" s="132"/>
    </row>
    <row r="1470" spans="1:13" s="85" customFormat="1" x14ac:dyDescent="0.2">
      <c r="A1470" s="104"/>
      <c r="B1470" s="105"/>
      <c r="C1470" s="88"/>
      <c r="D1470" s="88"/>
      <c r="E1470" s="87"/>
      <c r="F1470" s="88"/>
      <c r="G1470" s="123"/>
      <c r="H1470" s="89"/>
      <c r="I1470" s="89"/>
      <c r="J1470" s="89"/>
      <c r="K1470" s="89"/>
      <c r="L1470" s="88"/>
      <c r="M1470" s="133"/>
    </row>
    <row r="1471" spans="1:13" s="85" customFormat="1" x14ac:dyDescent="0.2">
      <c r="A1471" s="104"/>
      <c r="B1471" s="105"/>
      <c r="C1471" s="88"/>
      <c r="D1471" s="88"/>
      <c r="E1471" s="87"/>
      <c r="F1471" s="88"/>
      <c r="G1471" s="123"/>
      <c r="H1471" s="89"/>
      <c r="I1471" s="89"/>
      <c r="J1471" s="89"/>
      <c r="K1471" s="89"/>
      <c r="L1471" s="88"/>
      <c r="M1471" s="133"/>
    </row>
    <row r="1472" spans="1:13" s="85" customFormat="1" x14ac:dyDescent="0.2">
      <c r="A1472" s="104"/>
      <c r="B1472" s="105"/>
      <c r="C1472" s="88"/>
      <c r="D1472" s="88"/>
      <c r="E1472" s="87"/>
      <c r="F1472" s="88"/>
      <c r="G1472" s="123"/>
      <c r="H1472" s="89"/>
      <c r="I1472" s="89"/>
      <c r="J1472" s="89"/>
      <c r="K1472" s="89"/>
      <c r="L1472" s="88"/>
      <c r="M1472" s="133"/>
    </row>
    <row r="1473" spans="1:13" s="85" customFormat="1" x14ac:dyDescent="0.2">
      <c r="A1473" s="104"/>
      <c r="B1473" s="105"/>
      <c r="C1473" s="88"/>
      <c r="D1473" s="88"/>
      <c r="E1473" s="87"/>
      <c r="F1473" s="88"/>
      <c r="G1473" s="123"/>
      <c r="H1473" s="89"/>
      <c r="I1473" s="89"/>
      <c r="J1473" s="89"/>
      <c r="K1473" s="89"/>
      <c r="L1473" s="93"/>
      <c r="M1473" s="133"/>
    </row>
    <row r="1474" spans="1:13" s="85" customFormat="1" x14ac:dyDescent="0.2">
      <c r="A1474" s="104"/>
      <c r="B1474" s="105"/>
      <c r="C1474" s="88"/>
      <c r="D1474" s="88"/>
      <c r="E1474" s="87"/>
      <c r="F1474" s="88"/>
      <c r="G1474" s="123"/>
      <c r="H1474" s="89"/>
      <c r="I1474" s="89"/>
      <c r="J1474" s="89"/>
      <c r="K1474" s="89"/>
      <c r="L1474" s="88"/>
      <c r="M1474" s="132"/>
    </row>
    <row r="1475" spans="1:13" s="85" customFormat="1" x14ac:dyDescent="0.2">
      <c r="A1475" s="101"/>
      <c r="B1475" s="102"/>
      <c r="C1475" s="142"/>
      <c r="D1475" s="88"/>
      <c r="E1475" s="87"/>
      <c r="F1475" s="88"/>
      <c r="G1475" s="123"/>
      <c r="H1475" s="89"/>
      <c r="I1475" s="89"/>
      <c r="J1475" s="89"/>
      <c r="K1475" s="89"/>
      <c r="L1475" s="88"/>
      <c r="M1475" s="133"/>
    </row>
    <row r="1476" spans="1:13" s="85" customFormat="1" x14ac:dyDescent="0.2">
      <c r="A1476" s="104"/>
      <c r="B1476" s="105"/>
      <c r="C1476" s="88"/>
      <c r="D1476" s="88"/>
      <c r="E1476" s="87"/>
      <c r="F1476" s="88"/>
      <c r="G1476" s="123"/>
      <c r="H1476" s="89"/>
      <c r="I1476" s="89"/>
      <c r="J1476" s="89"/>
      <c r="K1476" s="89"/>
      <c r="L1476" s="93"/>
      <c r="M1476" s="133"/>
    </row>
    <row r="1477" spans="1:13" s="85" customFormat="1" x14ac:dyDescent="0.2">
      <c r="A1477" s="104"/>
      <c r="B1477" s="105"/>
      <c r="C1477" s="88"/>
      <c r="D1477" s="88"/>
      <c r="E1477" s="87"/>
      <c r="F1477" s="88"/>
      <c r="G1477" s="123"/>
      <c r="H1477" s="89"/>
      <c r="I1477" s="89"/>
      <c r="J1477" s="89"/>
      <c r="K1477" s="89"/>
      <c r="L1477" s="93"/>
      <c r="M1477" s="133"/>
    </row>
    <row r="1478" spans="1:13" s="85" customFormat="1" x14ac:dyDescent="0.2">
      <c r="A1478" s="104"/>
      <c r="B1478" s="105"/>
      <c r="C1478" s="88"/>
      <c r="D1478" s="88"/>
      <c r="E1478" s="87"/>
      <c r="F1478" s="88"/>
      <c r="G1478" s="123"/>
      <c r="H1478" s="89"/>
      <c r="I1478" s="89"/>
      <c r="J1478" s="89"/>
      <c r="K1478" s="89"/>
      <c r="L1478" s="93"/>
      <c r="M1478" s="132"/>
    </row>
    <row r="1479" spans="1:13" s="85" customFormat="1" x14ac:dyDescent="0.2">
      <c r="A1479" s="104"/>
      <c r="B1479" s="105"/>
      <c r="C1479" s="88"/>
      <c r="D1479" s="88"/>
      <c r="E1479" s="87"/>
      <c r="F1479" s="88"/>
      <c r="G1479" s="123"/>
      <c r="H1479" s="89"/>
      <c r="I1479" s="89"/>
      <c r="J1479" s="89"/>
      <c r="K1479" s="89"/>
      <c r="L1479" s="93"/>
      <c r="M1479" s="132"/>
    </row>
    <row r="1480" spans="1:13" s="85" customFormat="1" x14ac:dyDescent="0.2">
      <c r="A1480" s="104"/>
      <c r="B1480" s="105"/>
      <c r="C1480" s="88"/>
      <c r="D1480" s="88"/>
      <c r="E1480" s="87"/>
      <c r="F1480" s="88"/>
      <c r="G1480" s="123"/>
      <c r="H1480" s="89"/>
      <c r="I1480" s="89"/>
      <c r="J1480" s="89"/>
      <c r="K1480" s="89"/>
      <c r="L1480" s="88"/>
      <c r="M1480" s="132"/>
    </row>
    <row r="1481" spans="1:13" s="85" customFormat="1" x14ac:dyDescent="0.2">
      <c r="A1481" s="104"/>
      <c r="B1481" s="105"/>
      <c r="C1481" s="88"/>
      <c r="D1481" s="88"/>
      <c r="E1481" s="87"/>
      <c r="F1481" s="88"/>
      <c r="G1481" s="123"/>
      <c r="H1481" s="89"/>
      <c r="I1481" s="89"/>
      <c r="J1481" s="89"/>
      <c r="K1481" s="89"/>
      <c r="L1481" s="88"/>
      <c r="M1481" s="132"/>
    </row>
    <row r="1482" spans="1:13" s="85" customFormat="1" x14ac:dyDescent="0.2">
      <c r="A1482" s="104"/>
      <c r="B1482" s="105"/>
      <c r="C1482" s="88"/>
      <c r="D1482" s="88"/>
      <c r="E1482" s="87"/>
      <c r="F1482" s="88"/>
      <c r="G1482" s="123"/>
      <c r="H1482" s="89"/>
      <c r="I1482" s="89"/>
      <c r="J1482" s="89"/>
      <c r="K1482" s="89"/>
      <c r="L1482" s="88"/>
      <c r="M1482" s="132"/>
    </row>
    <row r="1483" spans="1:13" s="85" customFormat="1" x14ac:dyDescent="0.2">
      <c r="A1483" s="104"/>
      <c r="B1483" s="105"/>
      <c r="C1483" s="88"/>
      <c r="D1483" s="88"/>
      <c r="E1483" s="87"/>
      <c r="F1483" s="88"/>
      <c r="G1483" s="123"/>
      <c r="H1483" s="89"/>
      <c r="I1483" s="89"/>
      <c r="J1483" s="89"/>
      <c r="K1483" s="89"/>
      <c r="L1483" s="88"/>
      <c r="M1483" s="132"/>
    </row>
    <row r="1484" spans="1:13" s="85" customFormat="1" x14ac:dyDescent="0.2">
      <c r="A1484" s="104"/>
      <c r="B1484" s="105"/>
      <c r="C1484" s="88"/>
      <c r="D1484" s="88"/>
      <c r="E1484" s="87"/>
      <c r="F1484" s="88"/>
      <c r="G1484" s="123"/>
      <c r="H1484" s="89"/>
      <c r="I1484" s="89"/>
      <c r="J1484" s="89"/>
      <c r="K1484" s="89"/>
      <c r="L1484" s="88"/>
      <c r="M1484" s="132"/>
    </row>
    <row r="1485" spans="1:13" s="85" customFormat="1" x14ac:dyDescent="0.2">
      <c r="A1485" s="104"/>
      <c r="B1485" s="105"/>
      <c r="C1485" s="88"/>
      <c r="D1485" s="88"/>
      <c r="E1485" s="87"/>
      <c r="F1485" s="88"/>
      <c r="G1485" s="123"/>
      <c r="H1485" s="89"/>
      <c r="I1485" s="89"/>
      <c r="J1485" s="89"/>
      <c r="K1485" s="89"/>
      <c r="L1485" s="88"/>
      <c r="M1485" s="132"/>
    </row>
    <row r="1486" spans="1:13" s="85" customFormat="1" x14ac:dyDescent="0.2">
      <c r="A1486" s="104"/>
      <c r="B1486" s="105"/>
      <c r="C1486" s="88"/>
      <c r="D1486" s="88"/>
      <c r="E1486" s="87"/>
      <c r="F1486" s="88"/>
      <c r="G1486" s="123"/>
      <c r="H1486" s="89"/>
      <c r="I1486" s="89"/>
      <c r="J1486" s="89"/>
      <c r="K1486" s="89"/>
      <c r="L1486" s="88"/>
      <c r="M1486" s="132"/>
    </row>
    <row r="1487" spans="1:13" s="85" customFormat="1" x14ac:dyDescent="0.2">
      <c r="A1487" s="104"/>
      <c r="B1487" s="105"/>
      <c r="C1487" s="88"/>
      <c r="D1487" s="88"/>
      <c r="E1487" s="87"/>
      <c r="F1487" s="88"/>
      <c r="G1487" s="123"/>
      <c r="H1487" s="89"/>
      <c r="I1487" s="89"/>
      <c r="J1487" s="89"/>
      <c r="K1487" s="89"/>
      <c r="L1487" s="93"/>
      <c r="M1487" s="132"/>
    </row>
    <row r="1488" spans="1:13" s="85" customFormat="1" x14ac:dyDescent="0.2">
      <c r="A1488" s="104"/>
      <c r="B1488" s="105"/>
      <c r="C1488" s="88"/>
      <c r="D1488" s="88"/>
      <c r="E1488" s="87"/>
      <c r="F1488" s="88"/>
      <c r="G1488" s="123"/>
      <c r="H1488" s="89"/>
      <c r="I1488" s="89"/>
      <c r="J1488" s="89"/>
      <c r="K1488" s="89"/>
      <c r="L1488" s="93"/>
      <c r="M1488" s="132"/>
    </row>
    <row r="1489" spans="1:13" s="85" customFormat="1" x14ac:dyDescent="0.2">
      <c r="A1489" s="104"/>
      <c r="B1489" s="105"/>
      <c r="C1489" s="88"/>
      <c r="D1489" s="88"/>
      <c r="E1489" s="87"/>
      <c r="F1489" s="88"/>
      <c r="G1489" s="123"/>
      <c r="H1489" s="89"/>
      <c r="I1489" s="89"/>
      <c r="J1489" s="89"/>
      <c r="K1489" s="89"/>
      <c r="L1489" s="93"/>
      <c r="M1489" s="132"/>
    </row>
    <row r="1490" spans="1:13" s="85" customFormat="1" x14ac:dyDescent="0.2">
      <c r="A1490" s="104"/>
      <c r="B1490" s="105"/>
      <c r="C1490" s="88"/>
      <c r="D1490" s="88"/>
      <c r="E1490" s="87"/>
      <c r="F1490" s="88"/>
      <c r="G1490" s="123"/>
      <c r="H1490" s="89"/>
      <c r="I1490" s="89"/>
      <c r="J1490" s="89"/>
      <c r="K1490" s="89"/>
      <c r="L1490" s="93"/>
      <c r="M1490" s="132"/>
    </row>
    <row r="1491" spans="1:13" s="85" customFormat="1" x14ac:dyDescent="0.2">
      <c r="A1491" s="104"/>
      <c r="B1491" s="105"/>
      <c r="C1491" s="88"/>
      <c r="D1491" s="88"/>
      <c r="E1491" s="87"/>
      <c r="F1491" s="88"/>
      <c r="G1491" s="123"/>
      <c r="H1491" s="89"/>
      <c r="I1491" s="89"/>
      <c r="J1491" s="89"/>
      <c r="K1491" s="89"/>
      <c r="L1491" s="88"/>
      <c r="M1491" s="132"/>
    </row>
    <row r="1492" spans="1:13" s="85" customFormat="1" x14ac:dyDescent="0.2">
      <c r="A1492" s="104"/>
      <c r="B1492" s="105"/>
      <c r="C1492" s="88"/>
      <c r="D1492" s="88"/>
      <c r="E1492" s="87"/>
      <c r="F1492" s="88"/>
      <c r="G1492" s="123"/>
      <c r="H1492" s="89"/>
      <c r="I1492" s="89"/>
      <c r="J1492" s="89"/>
      <c r="K1492" s="89"/>
      <c r="L1492" s="88"/>
      <c r="M1492" s="132"/>
    </row>
    <row r="1493" spans="1:13" s="85" customFormat="1" x14ac:dyDescent="0.2">
      <c r="A1493" s="104"/>
      <c r="B1493" s="105"/>
      <c r="C1493" s="88"/>
      <c r="D1493" s="88"/>
      <c r="E1493" s="87"/>
      <c r="F1493" s="88"/>
      <c r="G1493" s="123"/>
      <c r="H1493" s="89"/>
      <c r="I1493" s="89"/>
      <c r="J1493" s="89"/>
      <c r="K1493" s="89"/>
      <c r="L1493" s="88"/>
      <c r="M1493" s="132"/>
    </row>
    <row r="1494" spans="1:13" s="85" customFormat="1" x14ac:dyDescent="0.2">
      <c r="A1494" s="104"/>
      <c r="B1494" s="105"/>
      <c r="C1494" s="88"/>
      <c r="D1494" s="88"/>
      <c r="E1494" s="87"/>
      <c r="F1494" s="88"/>
      <c r="G1494" s="123"/>
      <c r="H1494" s="89"/>
      <c r="I1494" s="89"/>
      <c r="J1494" s="89"/>
      <c r="K1494" s="89"/>
      <c r="L1494" s="93"/>
      <c r="M1494" s="132"/>
    </row>
    <row r="1495" spans="1:13" s="85" customFormat="1" x14ac:dyDescent="0.2">
      <c r="A1495" s="104"/>
      <c r="B1495" s="105"/>
      <c r="C1495" s="88"/>
      <c r="D1495" s="88"/>
      <c r="E1495" s="87"/>
      <c r="F1495" s="88"/>
      <c r="G1495" s="123"/>
      <c r="H1495" s="89"/>
      <c r="I1495" s="89"/>
      <c r="J1495" s="89"/>
      <c r="K1495" s="89"/>
      <c r="L1495" s="88"/>
      <c r="M1495" s="132"/>
    </row>
    <row r="1496" spans="1:13" s="85" customFormat="1" x14ac:dyDescent="0.2">
      <c r="A1496" s="104"/>
      <c r="B1496" s="105"/>
      <c r="C1496" s="88"/>
      <c r="D1496" s="88"/>
      <c r="E1496" s="87"/>
      <c r="F1496" s="88"/>
      <c r="G1496" s="123"/>
      <c r="H1496" s="89"/>
      <c r="I1496" s="89"/>
      <c r="J1496" s="89"/>
      <c r="K1496" s="89"/>
      <c r="L1496" s="93"/>
      <c r="M1496" s="132"/>
    </row>
    <row r="1497" spans="1:13" s="85" customFormat="1" x14ac:dyDescent="0.2">
      <c r="A1497" s="104"/>
      <c r="B1497" s="105"/>
      <c r="C1497" s="88"/>
      <c r="D1497" s="88"/>
      <c r="E1497" s="87"/>
      <c r="F1497" s="88"/>
      <c r="G1497" s="123"/>
      <c r="H1497" s="89"/>
      <c r="I1497" s="89"/>
      <c r="J1497" s="89"/>
      <c r="K1497" s="89"/>
      <c r="L1497" s="93"/>
      <c r="M1497" s="132"/>
    </row>
    <row r="1498" spans="1:13" s="85" customFormat="1" x14ac:dyDescent="0.2">
      <c r="A1498" s="104"/>
      <c r="B1498" s="105"/>
      <c r="C1498" s="88"/>
      <c r="D1498" s="88"/>
      <c r="E1498" s="87"/>
      <c r="F1498" s="88"/>
      <c r="G1498" s="123"/>
      <c r="H1498" s="89"/>
      <c r="I1498" s="89"/>
      <c r="J1498" s="89"/>
      <c r="K1498" s="89"/>
      <c r="L1498" s="93"/>
      <c r="M1498" s="132"/>
    </row>
    <row r="1499" spans="1:13" s="85" customFormat="1" x14ac:dyDescent="0.2">
      <c r="A1499" s="104"/>
      <c r="B1499" s="105"/>
      <c r="C1499" s="88"/>
      <c r="D1499" s="88"/>
      <c r="E1499" s="87"/>
      <c r="F1499" s="88"/>
      <c r="G1499" s="123"/>
      <c r="H1499" s="89"/>
      <c r="I1499" s="89"/>
      <c r="J1499" s="89"/>
      <c r="K1499" s="89"/>
      <c r="L1499" s="93"/>
      <c r="M1499" s="132"/>
    </row>
    <row r="1500" spans="1:13" s="85" customFormat="1" x14ac:dyDescent="0.2">
      <c r="A1500" s="104"/>
      <c r="B1500" s="105"/>
      <c r="C1500" s="88"/>
      <c r="D1500" s="88"/>
      <c r="E1500" s="87"/>
      <c r="F1500" s="88"/>
      <c r="G1500" s="123"/>
      <c r="H1500" s="89"/>
      <c r="I1500" s="89"/>
      <c r="J1500" s="89"/>
      <c r="K1500" s="89"/>
      <c r="L1500" s="93"/>
      <c r="M1500" s="132"/>
    </row>
    <row r="1501" spans="1:13" s="85" customFormat="1" x14ac:dyDescent="0.2">
      <c r="A1501" s="104"/>
      <c r="B1501" s="105"/>
      <c r="C1501" s="88"/>
      <c r="D1501" s="88"/>
      <c r="E1501" s="87"/>
      <c r="F1501" s="88"/>
      <c r="G1501" s="123"/>
      <c r="H1501" s="89"/>
      <c r="I1501" s="89"/>
      <c r="J1501" s="89"/>
      <c r="K1501" s="89"/>
      <c r="L1501" s="93"/>
      <c r="M1501" s="132"/>
    </row>
    <row r="1502" spans="1:13" s="85" customFormat="1" x14ac:dyDescent="0.2">
      <c r="A1502" s="104"/>
      <c r="B1502" s="105"/>
      <c r="C1502" s="88"/>
      <c r="D1502" s="88"/>
      <c r="E1502" s="87"/>
      <c r="F1502" s="88"/>
      <c r="G1502" s="123"/>
      <c r="H1502" s="89"/>
      <c r="I1502" s="89"/>
      <c r="J1502" s="89"/>
      <c r="K1502" s="89"/>
      <c r="L1502" s="93"/>
      <c r="M1502" s="132"/>
    </row>
    <row r="1503" spans="1:13" s="85" customFormat="1" x14ac:dyDescent="0.2">
      <c r="A1503" s="104"/>
      <c r="B1503" s="105"/>
      <c r="C1503" s="88"/>
      <c r="D1503" s="88"/>
      <c r="E1503" s="87"/>
      <c r="F1503" s="88"/>
      <c r="G1503" s="123"/>
      <c r="H1503" s="89"/>
      <c r="I1503" s="89"/>
      <c r="J1503" s="89"/>
      <c r="K1503" s="89"/>
      <c r="L1503" s="93"/>
      <c r="M1503" s="132"/>
    </row>
    <row r="1504" spans="1:13" s="85" customFormat="1" x14ac:dyDescent="0.2">
      <c r="A1504" s="104"/>
      <c r="B1504" s="105"/>
      <c r="C1504" s="88"/>
      <c r="D1504" s="88"/>
      <c r="E1504" s="87"/>
      <c r="F1504" s="88"/>
      <c r="G1504" s="123"/>
      <c r="H1504" s="89"/>
      <c r="I1504" s="89"/>
      <c r="J1504" s="89"/>
      <c r="K1504" s="89"/>
      <c r="L1504" s="88"/>
      <c r="M1504" s="132"/>
    </row>
    <row r="1505" spans="1:13" s="85" customFormat="1" x14ac:dyDescent="0.2">
      <c r="A1505" s="104"/>
      <c r="B1505" s="105"/>
      <c r="C1505" s="88"/>
      <c r="D1505" s="88"/>
      <c r="E1505" s="87"/>
      <c r="F1505" s="88"/>
      <c r="G1505" s="123"/>
      <c r="H1505" s="89"/>
      <c r="I1505" s="89"/>
      <c r="J1505" s="89"/>
      <c r="K1505" s="89"/>
      <c r="L1505" s="93"/>
      <c r="M1505" s="132"/>
    </row>
    <row r="1506" spans="1:13" s="85" customFormat="1" x14ac:dyDescent="0.2">
      <c r="A1506" s="104"/>
      <c r="B1506" s="105"/>
      <c r="C1506" s="88"/>
      <c r="D1506" s="88"/>
      <c r="E1506" s="87"/>
      <c r="F1506" s="88"/>
      <c r="G1506" s="123"/>
      <c r="H1506" s="89"/>
      <c r="I1506" s="89"/>
      <c r="J1506" s="89"/>
      <c r="K1506" s="89"/>
      <c r="L1506" s="93"/>
      <c r="M1506" s="132"/>
    </row>
    <row r="1507" spans="1:13" s="85" customFormat="1" x14ac:dyDescent="0.2">
      <c r="A1507" s="104"/>
      <c r="B1507" s="105"/>
      <c r="C1507" s="88"/>
      <c r="D1507" s="88"/>
      <c r="E1507" s="87"/>
      <c r="F1507" s="88"/>
      <c r="G1507" s="123"/>
      <c r="H1507" s="89"/>
      <c r="I1507" s="89"/>
      <c r="J1507" s="89"/>
      <c r="K1507" s="89"/>
      <c r="L1507" s="93"/>
      <c r="M1507" s="132"/>
    </row>
    <row r="1508" spans="1:13" s="85" customFormat="1" x14ac:dyDescent="0.2">
      <c r="A1508" s="104"/>
      <c r="B1508" s="105"/>
      <c r="C1508" s="88"/>
      <c r="D1508" s="88"/>
      <c r="E1508" s="87"/>
      <c r="F1508" s="88"/>
      <c r="G1508" s="123"/>
      <c r="H1508" s="89"/>
      <c r="I1508" s="89"/>
      <c r="J1508" s="89"/>
      <c r="K1508" s="89"/>
      <c r="L1508" s="93"/>
      <c r="M1508" s="132"/>
    </row>
    <row r="1509" spans="1:13" s="85" customFormat="1" x14ac:dyDescent="0.2">
      <c r="A1509" s="104"/>
      <c r="B1509" s="105"/>
      <c r="C1509" s="88"/>
      <c r="D1509" s="88"/>
      <c r="E1509" s="87"/>
      <c r="F1509" s="88"/>
      <c r="G1509" s="123"/>
      <c r="H1509" s="89"/>
      <c r="I1509" s="89"/>
      <c r="J1509" s="89"/>
      <c r="K1509" s="89"/>
      <c r="L1509" s="88"/>
      <c r="M1509" s="132"/>
    </row>
    <row r="1510" spans="1:13" s="85" customFormat="1" x14ac:dyDescent="0.2">
      <c r="A1510" s="104"/>
      <c r="B1510" s="105"/>
      <c r="C1510" s="88"/>
      <c r="D1510" s="88"/>
      <c r="E1510" s="87"/>
      <c r="F1510" s="88"/>
      <c r="G1510" s="123"/>
      <c r="H1510" s="89"/>
      <c r="I1510" s="89"/>
      <c r="J1510" s="89"/>
      <c r="K1510" s="89"/>
      <c r="L1510" s="93"/>
      <c r="M1510" s="132"/>
    </row>
    <row r="1511" spans="1:13" s="85" customFormat="1" x14ac:dyDescent="0.2">
      <c r="A1511" s="104"/>
      <c r="B1511" s="105"/>
      <c r="C1511" s="88"/>
      <c r="D1511" s="88"/>
      <c r="E1511" s="87"/>
      <c r="F1511" s="88"/>
      <c r="G1511" s="123"/>
      <c r="H1511" s="89"/>
      <c r="I1511" s="89"/>
      <c r="J1511" s="89"/>
      <c r="K1511" s="89"/>
      <c r="L1511" s="88"/>
      <c r="M1511" s="132"/>
    </row>
    <row r="1512" spans="1:13" s="85" customFormat="1" x14ac:dyDescent="0.2">
      <c r="A1512" s="104"/>
      <c r="B1512" s="105"/>
      <c r="C1512" s="88"/>
      <c r="D1512" s="88"/>
      <c r="E1512" s="87"/>
      <c r="F1512" s="88"/>
      <c r="G1512" s="123"/>
      <c r="H1512" s="89"/>
      <c r="I1512" s="89"/>
      <c r="J1512" s="89"/>
      <c r="K1512" s="89"/>
      <c r="L1512" s="88"/>
      <c r="M1512" s="132"/>
    </row>
    <row r="1513" spans="1:13" s="85" customFormat="1" x14ac:dyDescent="0.2">
      <c r="A1513" s="104"/>
      <c r="B1513" s="105"/>
      <c r="C1513" s="88"/>
      <c r="D1513" s="88"/>
      <c r="E1513" s="87"/>
      <c r="F1513" s="88"/>
      <c r="G1513" s="123"/>
      <c r="H1513" s="89"/>
      <c r="I1513" s="89"/>
      <c r="J1513" s="89"/>
      <c r="K1513" s="89"/>
      <c r="L1513" s="88"/>
      <c r="M1513" s="132"/>
    </row>
    <row r="1514" spans="1:13" s="85" customFormat="1" x14ac:dyDescent="0.2">
      <c r="A1514" s="104"/>
      <c r="B1514" s="105"/>
      <c r="C1514" s="88"/>
      <c r="D1514" s="88"/>
      <c r="E1514" s="87"/>
      <c r="F1514" s="88"/>
      <c r="G1514" s="123"/>
      <c r="H1514" s="89"/>
      <c r="I1514" s="89"/>
      <c r="J1514" s="89"/>
      <c r="K1514" s="89"/>
      <c r="L1514" s="88"/>
      <c r="M1514" s="133"/>
    </row>
    <row r="1515" spans="1:13" s="85" customFormat="1" x14ac:dyDescent="0.2">
      <c r="A1515" s="104"/>
      <c r="B1515" s="105"/>
      <c r="C1515" s="88"/>
      <c r="D1515" s="88"/>
      <c r="E1515" s="87"/>
      <c r="F1515" s="88"/>
      <c r="G1515" s="123"/>
      <c r="H1515" s="89"/>
      <c r="I1515" s="89"/>
      <c r="J1515" s="89"/>
      <c r="K1515" s="89"/>
      <c r="L1515" s="93"/>
      <c r="M1515" s="133"/>
    </row>
    <row r="1516" spans="1:13" s="85" customFormat="1" x14ac:dyDescent="0.2">
      <c r="A1516" s="104"/>
      <c r="B1516" s="105"/>
      <c r="C1516" s="88"/>
      <c r="D1516" s="88"/>
      <c r="E1516" s="87"/>
      <c r="F1516" s="88"/>
      <c r="G1516" s="123"/>
      <c r="H1516" s="89"/>
      <c r="I1516" s="89"/>
      <c r="J1516" s="89"/>
      <c r="K1516" s="89"/>
      <c r="L1516" s="88"/>
      <c r="M1516" s="132"/>
    </row>
    <row r="1517" spans="1:13" s="85" customFormat="1" x14ac:dyDescent="0.2">
      <c r="A1517" s="104"/>
      <c r="B1517" s="105"/>
      <c r="C1517" s="88"/>
      <c r="D1517" s="88"/>
      <c r="E1517" s="87"/>
      <c r="F1517" s="88"/>
      <c r="G1517" s="123"/>
      <c r="H1517" s="89"/>
      <c r="I1517" s="89"/>
      <c r="J1517" s="89"/>
      <c r="K1517" s="89"/>
      <c r="L1517" s="88"/>
      <c r="M1517" s="132"/>
    </row>
    <row r="1518" spans="1:13" s="85" customFormat="1" x14ac:dyDescent="0.2">
      <c r="A1518" s="104"/>
      <c r="B1518" s="105"/>
      <c r="C1518" s="88"/>
      <c r="D1518" s="88"/>
      <c r="E1518" s="87"/>
      <c r="F1518" s="88"/>
      <c r="G1518" s="123"/>
      <c r="H1518" s="89"/>
      <c r="I1518" s="89"/>
      <c r="J1518" s="89"/>
      <c r="K1518" s="89"/>
      <c r="L1518" s="93"/>
      <c r="M1518" s="132"/>
    </row>
    <row r="1519" spans="1:13" s="85" customFormat="1" x14ac:dyDescent="0.2">
      <c r="A1519" s="104"/>
      <c r="B1519" s="105"/>
      <c r="C1519" s="88"/>
      <c r="D1519" s="88"/>
      <c r="E1519" s="87"/>
      <c r="F1519" s="88"/>
      <c r="G1519" s="123"/>
      <c r="H1519" s="89"/>
      <c r="I1519" s="89"/>
      <c r="J1519" s="89"/>
      <c r="K1519" s="89"/>
      <c r="L1519" s="93"/>
      <c r="M1519" s="132"/>
    </row>
    <row r="1520" spans="1:13" s="85" customFormat="1" x14ac:dyDescent="0.2">
      <c r="A1520" s="104"/>
      <c r="B1520" s="105"/>
      <c r="C1520" s="88"/>
      <c r="D1520" s="88"/>
      <c r="E1520" s="87"/>
      <c r="F1520" s="88"/>
      <c r="G1520" s="123"/>
      <c r="H1520" s="89"/>
      <c r="I1520" s="89"/>
      <c r="J1520" s="89"/>
      <c r="K1520" s="89"/>
      <c r="L1520" s="93"/>
      <c r="M1520" s="132"/>
    </row>
    <row r="1521" spans="1:13" s="85" customFormat="1" x14ac:dyDescent="0.2">
      <c r="A1521" s="104"/>
      <c r="B1521" s="105"/>
      <c r="C1521" s="88"/>
      <c r="D1521" s="88"/>
      <c r="E1521" s="87"/>
      <c r="F1521" s="88"/>
      <c r="G1521" s="123"/>
      <c r="H1521" s="89"/>
      <c r="I1521" s="89"/>
      <c r="J1521" s="89"/>
      <c r="K1521" s="89"/>
      <c r="L1521" s="93"/>
      <c r="M1521" s="132"/>
    </row>
    <row r="1522" spans="1:13" s="85" customFormat="1" x14ac:dyDescent="0.2">
      <c r="A1522" s="101"/>
      <c r="B1522" s="102"/>
      <c r="C1522" s="142"/>
      <c r="D1522" s="88"/>
      <c r="E1522" s="87"/>
      <c r="F1522" s="88"/>
      <c r="G1522" s="123"/>
      <c r="H1522" s="89"/>
      <c r="I1522" s="89"/>
      <c r="J1522" s="89"/>
      <c r="K1522" s="89"/>
      <c r="L1522" s="88"/>
      <c r="M1522" s="132"/>
    </row>
    <row r="1523" spans="1:13" s="85" customFormat="1" x14ac:dyDescent="0.2">
      <c r="A1523" s="104"/>
      <c r="B1523" s="105"/>
      <c r="C1523" s="88"/>
      <c r="D1523" s="88"/>
      <c r="E1523" s="87"/>
      <c r="F1523" s="88"/>
      <c r="G1523" s="123"/>
      <c r="H1523" s="89"/>
      <c r="I1523" s="89"/>
      <c r="J1523" s="89"/>
      <c r="K1523" s="89"/>
      <c r="L1523" s="88"/>
      <c r="M1523" s="132"/>
    </row>
    <row r="1524" spans="1:13" s="85" customFormat="1" x14ac:dyDescent="0.2">
      <c r="A1524" s="104"/>
      <c r="B1524" s="105"/>
      <c r="C1524" s="88"/>
      <c r="D1524" s="88"/>
      <c r="E1524" s="87"/>
      <c r="F1524" s="88"/>
      <c r="G1524" s="123"/>
      <c r="H1524" s="89"/>
      <c r="I1524" s="89"/>
      <c r="J1524" s="89"/>
      <c r="K1524" s="89"/>
      <c r="L1524" s="93"/>
      <c r="M1524" s="132"/>
    </row>
    <row r="1525" spans="1:13" s="85" customFormat="1" x14ac:dyDescent="0.2">
      <c r="A1525" s="101"/>
      <c r="B1525" s="102"/>
      <c r="C1525" s="142"/>
      <c r="D1525" s="88"/>
      <c r="E1525" s="87"/>
      <c r="F1525" s="88"/>
      <c r="G1525" s="123"/>
      <c r="H1525" s="89"/>
      <c r="I1525" s="89"/>
      <c r="J1525" s="89"/>
      <c r="K1525" s="89"/>
      <c r="L1525" s="88"/>
      <c r="M1525" s="132"/>
    </row>
    <row r="1526" spans="1:13" s="85" customFormat="1" x14ac:dyDescent="0.2">
      <c r="A1526" s="104"/>
      <c r="B1526" s="105"/>
      <c r="C1526" s="88"/>
      <c r="D1526" s="88"/>
      <c r="E1526" s="87"/>
      <c r="F1526" s="88"/>
      <c r="G1526" s="123"/>
      <c r="H1526" s="89"/>
      <c r="I1526" s="89"/>
      <c r="J1526" s="89"/>
      <c r="K1526" s="89"/>
      <c r="L1526" s="93"/>
      <c r="M1526" s="132"/>
    </row>
    <row r="1527" spans="1:13" s="85" customFormat="1" x14ac:dyDescent="0.2">
      <c r="A1527" s="104"/>
      <c r="B1527" s="105"/>
      <c r="C1527" s="88"/>
      <c r="D1527" s="88"/>
      <c r="E1527" s="87"/>
      <c r="F1527" s="88"/>
      <c r="G1527" s="123"/>
      <c r="H1527" s="89"/>
      <c r="I1527" s="89"/>
      <c r="J1527" s="89"/>
      <c r="K1527" s="89"/>
      <c r="L1527" s="93"/>
      <c r="M1527" s="132"/>
    </row>
    <row r="1528" spans="1:13" s="85" customFormat="1" x14ac:dyDescent="0.2">
      <c r="A1528" s="104"/>
      <c r="B1528" s="105"/>
      <c r="C1528" s="88"/>
      <c r="D1528" s="88"/>
      <c r="E1528" s="87"/>
      <c r="F1528" s="88"/>
      <c r="G1528" s="123"/>
      <c r="H1528" s="89"/>
      <c r="I1528" s="89"/>
      <c r="J1528" s="89"/>
      <c r="K1528" s="89"/>
      <c r="L1528" s="93"/>
      <c r="M1528" s="132"/>
    </row>
    <row r="1529" spans="1:13" s="85" customFormat="1" x14ac:dyDescent="0.2">
      <c r="A1529" s="104"/>
      <c r="B1529" s="105"/>
      <c r="C1529" s="88"/>
      <c r="D1529" s="88"/>
      <c r="E1529" s="87"/>
      <c r="F1529" s="88"/>
      <c r="G1529" s="123"/>
      <c r="H1529" s="89"/>
      <c r="I1529" s="89"/>
      <c r="J1529" s="89"/>
      <c r="K1529" s="89"/>
      <c r="L1529" s="93"/>
      <c r="M1529" s="132"/>
    </row>
    <row r="1530" spans="1:13" s="85" customFormat="1" x14ac:dyDescent="0.2">
      <c r="A1530" s="104"/>
      <c r="B1530" s="105"/>
      <c r="C1530" s="88"/>
      <c r="D1530" s="88"/>
      <c r="E1530" s="87"/>
      <c r="F1530" s="88"/>
      <c r="G1530" s="123"/>
      <c r="H1530" s="89"/>
      <c r="I1530" s="89"/>
      <c r="J1530" s="89"/>
      <c r="K1530" s="89"/>
      <c r="L1530" s="93"/>
      <c r="M1530" s="132"/>
    </row>
    <row r="1531" spans="1:13" s="85" customFormat="1" x14ac:dyDescent="0.2">
      <c r="A1531" s="104"/>
      <c r="B1531" s="105"/>
      <c r="C1531" s="88"/>
      <c r="D1531" s="88"/>
      <c r="E1531" s="87"/>
      <c r="F1531" s="88"/>
      <c r="G1531" s="123"/>
      <c r="H1531" s="89"/>
      <c r="I1531" s="89"/>
      <c r="J1531" s="89"/>
      <c r="K1531" s="89"/>
      <c r="L1531" s="93"/>
      <c r="M1531" s="132"/>
    </row>
    <row r="1532" spans="1:13" s="85" customFormat="1" x14ac:dyDescent="0.2">
      <c r="A1532" s="104"/>
      <c r="B1532" s="105"/>
      <c r="C1532" s="88"/>
      <c r="D1532" s="88"/>
      <c r="E1532" s="87"/>
      <c r="F1532" s="88"/>
      <c r="G1532" s="123"/>
      <c r="H1532" s="89"/>
      <c r="I1532" s="89"/>
      <c r="J1532" s="89"/>
      <c r="K1532" s="89"/>
      <c r="L1532" s="93"/>
      <c r="M1532" s="132"/>
    </row>
    <row r="1533" spans="1:13" s="85" customFormat="1" x14ac:dyDescent="0.2">
      <c r="A1533" s="104"/>
      <c r="B1533" s="105"/>
      <c r="C1533" s="88"/>
      <c r="D1533" s="88"/>
      <c r="E1533" s="87"/>
      <c r="F1533" s="88"/>
      <c r="G1533" s="123"/>
      <c r="H1533" s="89"/>
      <c r="I1533" s="89"/>
      <c r="J1533" s="89"/>
      <c r="K1533" s="89"/>
      <c r="L1533" s="93"/>
      <c r="M1533" s="132"/>
    </row>
    <row r="1534" spans="1:13" s="85" customFormat="1" x14ac:dyDescent="0.2">
      <c r="A1534" s="104"/>
      <c r="B1534" s="105"/>
      <c r="C1534" s="88"/>
      <c r="D1534" s="88"/>
      <c r="E1534" s="87"/>
      <c r="F1534" s="88"/>
      <c r="G1534" s="123"/>
      <c r="H1534" s="89"/>
      <c r="I1534" s="89"/>
      <c r="J1534" s="89"/>
      <c r="K1534" s="89"/>
      <c r="L1534" s="93"/>
      <c r="M1534" s="132"/>
    </row>
    <row r="1535" spans="1:13" s="85" customFormat="1" x14ac:dyDescent="0.2">
      <c r="A1535" s="101"/>
      <c r="B1535" s="102"/>
      <c r="C1535" s="142"/>
      <c r="D1535" s="88"/>
      <c r="E1535" s="87"/>
      <c r="F1535" s="88"/>
      <c r="G1535" s="123"/>
      <c r="H1535" s="89"/>
      <c r="I1535" s="89"/>
      <c r="J1535" s="89"/>
      <c r="K1535" s="89"/>
      <c r="L1535" s="88"/>
      <c r="M1535" s="132"/>
    </row>
    <row r="1536" spans="1:13" s="85" customFormat="1" x14ac:dyDescent="0.2">
      <c r="A1536" s="104"/>
      <c r="B1536" s="105"/>
      <c r="C1536" s="88"/>
      <c r="D1536" s="88"/>
      <c r="E1536" s="87"/>
      <c r="F1536" s="88"/>
      <c r="G1536" s="123"/>
      <c r="H1536" s="89"/>
      <c r="I1536" s="89"/>
      <c r="J1536" s="89"/>
      <c r="K1536" s="89"/>
      <c r="L1536" s="88"/>
      <c r="M1536" s="132"/>
    </row>
    <row r="1537" spans="1:13" s="85" customFormat="1" x14ac:dyDescent="0.2">
      <c r="A1537" s="104"/>
      <c r="B1537" s="105"/>
      <c r="C1537" s="88"/>
      <c r="D1537" s="88"/>
      <c r="E1537" s="87"/>
      <c r="F1537" s="88"/>
      <c r="G1537" s="123"/>
      <c r="H1537" s="89"/>
      <c r="I1537" s="89"/>
      <c r="J1537" s="89"/>
      <c r="K1537" s="89"/>
      <c r="L1537" s="88"/>
      <c r="M1537" s="132"/>
    </row>
    <row r="1538" spans="1:13" s="85" customFormat="1" x14ac:dyDescent="0.2">
      <c r="A1538" s="104"/>
      <c r="B1538" s="105"/>
      <c r="C1538" s="88"/>
      <c r="D1538" s="88"/>
      <c r="E1538" s="87"/>
      <c r="F1538" s="88"/>
      <c r="G1538" s="123"/>
      <c r="H1538" s="89"/>
      <c r="I1538" s="89"/>
      <c r="J1538" s="89"/>
      <c r="K1538" s="89"/>
      <c r="L1538" s="88"/>
      <c r="M1538" s="133"/>
    </row>
    <row r="1539" spans="1:13" s="85" customFormat="1" x14ac:dyDescent="0.2">
      <c r="A1539" s="104"/>
      <c r="B1539" s="105"/>
      <c r="C1539" s="88"/>
      <c r="D1539" s="88"/>
      <c r="E1539" s="87"/>
      <c r="F1539" s="88"/>
      <c r="G1539" s="123"/>
      <c r="H1539" s="89"/>
      <c r="I1539" s="89"/>
      <c r="J1539" s="89"/>
      <c r="K1539" s="89"/>
      <c r="L1539" s="88"/>
      <c r="M1539" s="132"/>
    </row>
    <row r="1540" spans="1:13" s="85" customFormat="1" x14ac:dyDescent="0.2">
      <c r="A1540" s="104"/>
      <c r="B1540" s="105"/>
      <c r="C1540" s="88"/>
      <c r="D1540" s="88"/>
      <c r="E1540" s="87"/>
      <c r="F1540" s="88"/>
      <c r="G1540" s="123"/>
      <c r="H1540" s="89"/>
      <c r="I1540" s="89"/>
      <c r="J1540" s="89"/>
      <c r="K1540" s="89"/>
      <c r="L1540" s="88"/>
      <c r="M1540" s="132"/>
    </row>
    <row r="1541" spans="1:13" s="85" customFormat="1" x14ac:dyDescent="0.2">
      <c r="A1541" s="104"/>
      <c r="B1541" s="105"/>
      <c r="C1541" s="88"/>
      <c r="D1541" s="88"/>
      <c r="E1541" s="87"/>
      <c r="F1541" s="88"/>
      <c r="G1541" s="123"/>
      <c r="H1541" s="89"/>
      <c r="I1541" s="89"/>
      <c r="J1541" s="89"/>
      <c r="K1541" s="89"/>
      <c r="L1541" s="88"/>
      <c r="M1541" s="132"/>
    </row>
    <row r="1542" spans="1:13" s="85" customFormat="1" x14ac:dyDescent="0.2">
      <c r="A1542" s="104"/>
      <c r="B1542" s="105"/>
      <c r="C1542" s="88"/>
      <c r="D1542" s="88"/>
      <c r="E1542" s="87"/>
      <c r="F1542" s="88"/>
      <c r="G1542" s="123"/>
      <c r="H1542" s="89"/>
      <c r="I1542" s="89"/>
      <c r="J1542" s="89"/>
      <c r="K1542" s="89"/>
      <c r="L1542" s="88"/>
      <c r="M1542" s="133"/>
    </row>
    <row r="1543" spans="1:13" s="85" customFormat="1" x14ac:dyDescent="0.2">
      <c r="A1543" s="104"/>
      <c r="B1543" s="105"/>
      <c r="C1543" s="88"/>
      <c r="D1543" s="88"/>
      <c r="E1543" s="87"/>
      <c r="F1543" s="88"/>
      <c r="G1543" s="123"/>
      <c r="H1543" s="89"/>
      <c r="I1543" s="89"/>
      <c r="J1543" s="89"/>
      <c r="K1543" s="89"/>
      <c r="L1543" s="88"/>
      <c r="M1543" s="132"/>
    </row>
    <row r="1544" spans="1:13" s="85" customFormat="1" x14ac:dyDescent="0.2">
      <c r="A1544" s="104"/>
      <c r="B1544" s="105"/>
      <c r="C1544" s="88"/>
      <c r="D1544" s="88"/>
      <c r="E1544" s="87"/>
      <c r="F1544" s="88"/>
      <c r="G1544" s="123"/>
      <c r="H1544" s="89"/>
      <c r="I1544" s="89"/>
      <c r="J1544" s="89"/>
      <c r="K1544" s="89"/>
      <c r="L1544" s="88"/>
      <c r="M1544" s="133"/>
    </row>
    <row r="1545" spans="1:13" s="85" customFormat="1" x14ac:dyDescent="0.2">
      <c r="A1545" s="104"/>
      <c r="B1545" s="105"/>
      <c r="C1545" s="88"/>
      <c r="D1545" s="88"/>
      <c r="E1545" s="87"/>
      <c r="F1545" s="88"/>
      <c r="G1545" s="123"/>
      <c r="H1545" s="89"/>
      <c r="I1545" s="89"/>
      <c r="J1545" s="89"/>
      <c r="K1545" s="89"/>
      <c r="L1545" s="93"/>
      <c r="M1545" s="132"/>
    </row>
    <row r="1546" spans="1:13" s="85" customFormat="1" x14ac:dyDescent="0.2">
      <c r="A1546" s="101"/>
      <c r="B1546" s="102"/>
      <c r="C1546" s="142"/>
      <c r="D1546" s="88"/>
      <c r="E1546" s="87"/>
      <c r="F1546" s="88"/>
      <c r="G1546" s="123"/>
      <c r="H1546" s="89"/>
      <c r="I1546" s="89"/>
      <c r="J1546" s="89"/>
      <c r="K1546" s="89"/>
      <c r="L1546" s="88"/>
      <c r="M1546" s="132"/>
    </row>
    <row r="1547" spans="1:13" s="85" customFormat="1" x14ac:dyDescent="0.2">
      <c r="A1547" s="104"/>
      <c r="B1547" s="105"/>
      <c r="C1547" s="88"/>
      <c r="D1547" s="88"/>
      <c r="E1547" s="87"/>
      <c r="F1547" s="88"/>
      <c r="G1547" s="123"/>
      <c r="H1547" s="89"/>
      <c r="I1547" s="89"/>
      <c r="J1547" s="89"/>
      <c r="K1547" s="89"/>
      <c r="L1547" s="93"/>
      <c r="M1547" s="132"/>
    </row>
    <row r="1548" spans="1:13" s="85" customFormat="1" x14ac:dyDescent="0.2">
      <c r="A1548" s="106"/>
      <c r="B1548" s="107"/>
      <c r="C1548" s="111"/>
      <c r="D1548" s="88"/>
      <c r="E1548" s="87"/>
      <c r="F1548" s="88"/>
      <c r="G1548" s="123"/>
      <c r="H1548" s="89"/>
      <c r="I1548" s="89"/>
      <c r="J1548" s="89"/>
      <c r="K1548" s="89"/>
      <c r="L1548" s="88"/>
      <c r="M1548" s="132"/>
    </row>
    <row r="1549" spans="1:13" s="85" customFormat="1" x14ac:dyDescent="0.2">
      <c r="A1549" s="101"/>
      <c r="B1549" s="102"/>
      <c r="C1549" s="142"/>
      <c r="D1549" s="88"/>
      <c r="E1549" s="87"/>
      <c r="F1549" s="88"/>
      <c r="G1549" s="123"/>
      <c r="H1549" s="89"/>
      <c r="I1549" s="89"/>
      <c r="J1549" s="89"/>
      <c r="K1549" s="89"/>
      <c r="L1549" s="88"/>
      <c r="M1549" s="132"/>
    </row>
    <row r="1550" spans="1:13" s="85" customFormat="1" x14ac:dyDescent="0.2">
      <c r="A1550" s="104"/>
      <c r="B1550" s="105"/>
      <c r="C1550" s="88"/>
      <c r="D1550" s="88"/>
      <c r="E1550" s="87"/>
      <c r="F1550" s="88"/>
      <c r="G1550" s="123"/>
      <c r="H1550" s="89"/>
      <c r="I1550" s="89"/>
      <c r="J1550" s="89"/>
      <c r="K1550" s="89"/>
      <c r="L1550" s="93"/>
      <c r="M1550" s="132"/>
    </row>
    <row r="1551" spans="1:13" s="85" customFormat="1" x14ac:dyDescent="0.2">
      <c r="A1551" s="104"/>
      <c r="B1551" s="105"/>
      <c r="C1551" s="88"/>
      <c r="D1551" s="88"/>
      <c r="E1551" s="87"/>
      <c r="F1551" s="88"/>
      <c r="G1551" s="123"/>
      <c r="H1551" s="89"/>
      <c r="I1551" s="89"/>
      <c r="J1551" s="89"/>
      <c r="K1551" s="89"/>
      <c r="L1551" s="93"/>
      <c r="M1551" s="132"/>
    </row>
    <row r="1552" spans="1:13" s="85" customFormat="1" x14ac:dyDescent="0.2">
      <c r="A1552" s="104"/>
      <c r="B1552" s="105"/>
      <c r="C1552" s="88"/>
      <c r="D1552" s="88"/>
      <c r="E1552" s="87"/>
      <c r="F1552" s="88"/>
      <c r="G1552" s="123"/>
      <c r="H1552" s="89"/>
      <c r="I1552" s="89"/>
      <c r="J1552" s="89"/>
      <c r="K1552" s="89"/>
      <c r="L1552" s="93"/>
      <c r="M1552" s="132"/>
    </row>
    <row r="1553" spans="1:13" s="85" customFormat="1" x14ac:dyDescent="0.2">
      <c r="A1553" s="104"/>
      <c r="B1553" s="105"/>
      <c r="C1553" s="88"/>
      <c r="D1553" s="88"/>
      <c r="E1553" s="87"/>
      <c r="F1553" s="88"/>
      <c r="G1553" s="123"/>
      <c r="H1553" s="89"/>
      <c r="I1553" s="89"/>
      <c r="J1553" s="89"/>
      <c r="K1553" s="89"/>
      <c r="L1553" s="93"/>
      <c r="M1553" s="132"/>
    </row>
    <row r="1554" spans="1:13" s="85" customFormat="1" x14ac:dyDescent="0.2">
      <c r="A1554" s="104"/>
      <c r="B1554" s="105"/>
      <c r="C1554" s="88"/>
      <c r="D1554" s="88"/>
      <c r="E1554" s="87"/>
      <c r="F1554" s="88"/>
      <c r="G1554" s="123"/>
      <c r="H1554" s="89"/>
      <c r="I1554" s="89"/>
      <c r="J1554" s="89"/>
      <c r="K1554" s="89"/>
      <c r="L1554" s="93"/>
      <c r="M1554" s="132"/>
    </row>
    <row r="1555" spans="1:13" s="85" customFormat="1" x14ac:dyDescent="0.2">
      <c r="A1555" s="101"/>
      <c r="B1555" s="102"/>
      <c r="C1555" s="142"/>
      <c r="D1555" s="88"/>
      <c r="E1555" s="87"/>
      <c r="F1555" s="88"/>
      <c r="G1555" s="123"/>
      <c r="H1555" s="89"/>
      <c r="I1555" s="89"/>
      <c r="J1555" s="89"/>
      <c r="K1555" s="89"/>
      <c r="L1555" s="88"/>
      <c r="M1555" s="132"/>
    </row>
    <row r="1556" spans="1:13" s="85" customFormat="1" x14ac:dyDescent="0.2">
      <c r="A1556" s="104"/>
      <c r="B1556" s="105"/>
      <c r="C1556" s="88"/>
      <c r="D1556" s="88"/>
      <c r="E1556" s="87"/>
      <c r="F1556" s="88"/>
      <c r="G1556" s="123"/>
      <c r="H1556" s="89"/>
      <c r="I1556" s="89"/>
      <c r="J1556" s="89"/>
      <c r="K1556" s="89"/>
      <c r="L1556" s="93"/>
      <c r="M1556" s="132"/>
    </row>
    <row r="1557" spans="1:13" s="85" customFormat="1" x14ac:dyDescent="0.2">
      <c r="A1557" s="104"/>
      <c r="B1557" s="105"/>
      <c r="C1557" s="88"/>
      <c r="D1557" s="88"/>
      <c r="E1557" s="87"/>
      <c r="F1557" s="88"/>
      <c r="G1557" s="123"/>
      <c r="H1557" s="89"/>
      <c r="I1557" s="89"/>
      <c r="J1557" s="89"/>
      <c r="K1557" s="89"/>
      <c r="L1557" s="93"/>
      <c r="M1557" s="132"/>
    </row>
    <row r="1558" spans="1:13" s="85" customFormat="1" x14ac:dyDescent="0.2">
      <c r="A1558" s="104"/>
      <c r="B1558" s="105"/>
      <c r="C1558" s="88"/>
      <c r="D1558" s="88"/>
      <c r="E1558" s="87"/>
      <c r="F1558" s="88"/>
      <c r="G1558" s="123"/>
      <c r="H1558" s="89"/>
      <c r="I1558" s="89"/>
      <c r="J1558" s="89"/>
      <c r="K1558" s="89"/>
      <c r="L1558" s="93"/>
      <c r="M1558" s="132"/>
    </row>
    <row r="1559" spans="1:13" s="85" customFormat="1" x14ac:dyDescent="0.2">
      <c r="A1559" s="104"/>
      <c r="B1559" s="105"/>
      <c r="C1559" s="88"/>
      <c r="D1559" s="88"/>
      <c r="E1559" s="87"/>
      <c r="F1559" s="88"/>
      <c r="G1559" s="123"/>
      <c r="H1559" s="89"/>
      <c r="I1559" s="89"/>
      <c r="J1559" s="89"/>
      <c r="K1559" s="89"/>
      <c r="L1559" s="93"/>
      <c r="M1559" s="132"/>
    </row>
    <row r="1560" spans="1:13" s="85" customFormat="1" x14ac:dyDescent="0.2">
      <c r="A1560" s="104"/>
      <c r="B1560" s="105"/>
      <c r="C1560" s="88"/>
      <c r="D1560" s="88"/>
      <c r="E1560" s="87"/>
      <c r="F1560" s="88"/>
      <c r="G1560" s="123"/>
      <c r="H1560" s="89"/>
      <c r="I1560" s="89"/>
      <c r="J1560" s="89"/>
      <c r="K1560" s="89"/>
      <c r="L1560" s="93"/>
      <c r="M1560" s="132"/>
    </row>
    <row r="1561" spans="1:13" s="85" customFormat="1" x14ac:dyDescent="0.2">
      <c r="A1561" s="104"/>
      <c r="B1561" s="105"/>
      <c r="C1561" s="88"/>
      <c r="D1561" s="88"/>
      <c r="E1561" s="87"/>
      <c r="F1561" s="88"/>
      <c r="G1561" s="123"/>
      <c r="H1561" s="89"/>
      <c r="I1561" s="89"/>
      <c r="J1561" s="89"/>
      <c r="K1561" s="89"/>
      <c r="L1561" s="93"/>
      <c r="M1561" s="132"/>
    </row>
    <row r="1562" spans="1:13" s="85" customFormat="1" x14ac:dyDescent="0.2">
      <c r="A1562" s="101"/>
      <c r="B1562" s="102"/>
      <c r="C1562" s="142"/>
      <c r="D1562" s="88"/>
      <c r="E1562" s="87"/>
      <c r="F1562" s="88"/>
      <c r="G1562" s="123"/>
      <c r="H1562" s="89"/>
      <c r="I1562" s="89"/>
      <c r="J1562" s="89"/>
      <c r="K1562" s="89"/>
      <c r="L1562" s="88"/>
      <c r="M1562" s="132"/>
    </row>
    <row r="1563" spans="1:13" s="85" customFormat="1" x14ac:dyDescent="0.2">
      <c r="A1563" s="104"/>
      <c r="B1563" s="105"/>
      <c r="C1563" s="88"/>
      <c r="D1563" s="88"/>
      <c r="E1563" s="87"/>
      <c r="F1563" s="88"/>
      <c r="G1563" s="123"/>
      <c r="H1563" s="89"/>
      <c r="I1563" s="89"/>
      <c r="J1563" s="89"/>
      <c r="K1563" s="89"/>
      <c r="L1563" s="93"/>
      <c r="M1563" s="132"/>
    </row>
    <row r="1564" spans="1:13" s="85" customFormat="1" x14ac:dyDescent="0.2">
      <c r="A1564" s="104"/>
      <c r="B1564" s="105"/>
      <c r="C1564" s="88"/>
      <c r="D1564" s="88"/>
      <c r="E1564" s="87"/>
      <c r="F1564" s="88"/>
      <c r="G1564" s="123"/>
      <c r="H1564" s="89"/>
      <c r="I1564" s="89"/>
      <c r="J1564" s="89"/>
      <c r="K1564" s="89"/>
      <c r="L1564" s="93"/>
      <c r="M1564" s="132"/>
    </row>
    <row r="1565" spans="1:13" s="85" customFormat="1" x14ac:dyDescent="0.2">
      <c r="A1565" s="104"/>
      <c r="B1565" s="105"/>
      <c r="C1565" s="88"/>
      <c r="D1565" s="88"/>
      <c r="E1565" s="87"/>
      <c r="F1565" s="88"/>
      <c r="G1565" s="123"/>
      <c r="H1565" s="89"/>
      <c r="I1565" s="89"/>
      <c r="J1565" s="89"/>
      <c r="K1565" s="89"/>
      <c r="L1565" s="93"/>
      <c r="M1565" s="132"/>
    </row>
    <row r="1566" spans="1:13" s="85" customFormat="1" x14ac:dyDescent="0.2">
      <c r="A1566" s="104"/>
      <c r="B1566" s="105"/>
      <c r="C1566" s="88"/>
      <c r="D1566" s="88"/>
      <c r="E1566" s="87"/>
      <c r="F1566" s="88"/>
      <c r="G1566" s="123"/>
      <c r="H1566" s="89"/>
      <c r="I1566" s="89"/>
      <c r="J1566" s="89"/>
      <c r="K1566" s="89"/>
      <c r="L1566" s="93"/>
      <c r="M1566" s="132"/>
    </row>
    <row r="1567" spans="1:13" s="85" customFormat="1" x14ac:dyDescent="0.2">
      <c r="A1567" s="104"/>
      <c r="B1567" s="105"/>
      <c r="C1567" s="88"/>
      <c r="D1567" s="88"/>
      <c r="E1567" s="87"/>
      <c r="F1567" s="88"/>
      <c r="G1567" s="123"/>
      <c r="H1567" s="89"/>
      <c r="I1567" s="89"/>
      <c r="J1567" s="89"/>
      <c r="K1567" s="89"/>
      <c r="L1567" s="93"/>
      <c r="M1567" s="132"/>
    </row>
    <row r="1568" spans="1:13" s="85" customFormat="1" x14ac:dyDescent="0.2">
      <c r="A1568" s="104"/>
      <c r="B1568" s="105"/>
      <c r="C1568" s="88"/>
      <c r="D1568" s="88"/>
      <c r="E1568" s="87"/>
      <c r="F1568" s="88"/>
      <c r="G1568" s="123"/>
      <c r="H1568" s="89"/>
      <c r="I1568" s="89"/>
      <c r="J1568" s="89"/>
      <c r="K1568" s="89"/>
      <c r="L1568" s="93"/>
      <c r="M1568" s="132"/>
    </row>
    <row r="1569" spans="1:13" s="85" customFormat="1" x14ac:dyDescent="0.2">
      <c r="A1569" s="104"/>
      <c r="B1569" s="105"/>
      <c r="C1569" s="88"/>
      <c r="D1569" s="88"/>
      <c r="E1569" s="87"/>
      <c r="F1569" s="88"/>
      <c r="G1569" s="123"/>
      <c r="H1569" s="89"/>
      <c r="I1569" s="89"/>
      <c r="J1569" s="89"/>
      <c r="K1569" s="89"/>
      <c r="L1569" s="93"/>
      <c r="M1569" s="132"/>
    </row>
    <row r="1570" spans="1:13" s="85" customFormat="1" x14ac:dyDescent="0.2">
      <c r="A1570" s="104"/>
      <c r="B1570" s="105"/>
      <c r="C1570" s="88"/>
      <c r="D1570" s="88"/>
      <c r="E1570" s="87"/>
      <c r="F1570" s="88"/>
      <c r="G1570" s="123"/>
      <c r="H1570" s="89"/>
      <c r="I1570" s="89"/>
      <c r="J1570" s="89"/>
      <c r="K1570" s="89"/>
      <c r="L1570" s="93"/>
      <c r="M1570" s="132"/>
    </row>
    <row r="1571" spans="1:13" s="85" customFormat="1" x14ac:dyDescent="0.2">
      <c r="A1571" s="101"/>
      <c r="B1571" s="102"/>
      <c r="C1571" s="142"/>
      <c r="D1571" s="88"/>
      <c r="E1571" s="87"/>
      <c r="F1571" s="88"/>
      <c r="G1571" s="123"/>
      <c r="H1571" s="89"/>
      <c r="I1571" s="89"/>
      <c r="J1571" s="89"/>
      <c r="K1571" s="89"/>
      <c r="L1571" s="88"/>
      <c r="M1571" s="132"/>
    </row>
    <row r="1572" spans="1:13" s="85" customFormat="1" x14ac:dyDescent="0.2">
      <c r="A1572" s="104"/>
      <c r="B1572" s="105"/>
      <c r="C1572" s="88"/>
      <c r="D1572" s="88"/>
      <c r="E1572" s="87"/>
      <c r="F1572" s="88"/>
      <c r="G1572" s="123"/>
      <c r="H1572" s="89"/>
      <c r="I1572" s="89"/>
      <c r="J1572" s="89"/>
      <c r="K1572" s="89"/>
      <c r="L1572" s="93"/>
      <c r="M1572" s="132"/>
    </row>
    <row r="1573" spans="1:13" s="85" customFormat="1" x14ac:dyDescent="0.2">
      <c r="A1573" s="104"/>
      <c r="B1573" s="105"/>
      <c r="C1573" s="88"/>
      <c r="D1573" s="88"/>
      <c r="E1573" s="87"/>
      <c r="F1573" s="88"/>
      <c r="G1573" s="123"/>
      <c r="H1573" s="89"/>
      <c r="I1573" s="89"/>
      <c r="J1573" s="89"/>
      <c r="K1573" s="89"/>
      <c r="L1573" s="93"/>
      <c r="M1573" s="132"/>
    </row>
    <row r="1574" spans="1:13" s="85" customFormat="1" x14ac:dyDescent="0.2">
      <c r="A1574" s="104"/>
      <c r="B1574" s="105"/>
      <c r="C1574" s="88"/>
      <c r="D1574" s="88"/>
      <c r="E1574" s="87"/>
      <c r="F1574" s="88"/>
      <c r="G1574" s="123"/>
      <c r="H1574" s="89"/>
      <c r="I1574" s="89"/>
      <c r="J1574" s="89"/>
      <c r="K1574" s="89"/>
      <c r="L1574" s="93"/>
      <c r="M1574" s="132"/>
    </row>
    <row r="1575" spans="1:13" s="85" customFormat="1" x14ac:dyDescent="0.2">
      <c r="A1575" s="104"/>
      <c r="B1575" s="105"/>
      <c r="C1575" s="88"/>
      <c r="D1575" s="88"/>
      <c r="E1575" s="87"/>
      <c r="F1575" s="88"/>
      <c r="G1575" s="123"/>
      <c r="H1575" s="89"/>
      <c r="I1575" s="89"/>
      <c r="J1575" s="89"/>
      <c r="K1575" s="89"/>
      <c r="L1575" s="93"/>
      <c r="M1575" s="132"/>
    </row>
    <row r="1576" spans="1:13" s="85" customFormat="1" x14ac:dyDescent="0.2">
      <c r="A1576" s="104"/>
      <c r="B1576" s="105"/>
      <c r="C1576" s="88"/>
      <c r="D1576" s="88"/>
      <c r="E1576" s="87"/>
      <c r="F1576" s="88"/>
      <c r="G1576" s="123"/>
      <c r="H1576" s="89"/>
      <c r="I1576" s="89"/>
      <c r="J1576" s="89"/>
      <c r="K1576" s="89"/>
      <c r="L1576" s="93"/>
      <c r="M1576" s="132"/>
    </row>
    <row r="1577" spans="1:13" s="85" customFormat="1" x14ac:dyDescent="0.2">
      <c r="A1577" s="104"/>
      <c r="B1577" s="105"/>
      <c r="C1577" s="88"/>
      <c r="D1577" s="88"/>
      <c r="E1577" s="87"/>
      <c r="F1577" s="88"/>
      <c r="G1577" s="123"/>
      <c r="H1577" s="89"/>
      <c r="I1577" s="89"/>
      <c r="J1577" s="89"/>
      <c r="K1577" s="89"/>
      <c r="L1577" s="93"/>
      <c r="M1577" s="132"/>
    </row>
    <row r="1578" spans="1:13" s="85" customFormat="1" x14ac:dyDescent="0.2">
      <c r="A1578" s="104"/>
      <c r="B1578" s="105"/>
      <c r="C1578" s="88"/>
      <c r="D1578" s="88"/>
      <c r="E1578" s="87"/>
      <c r="F1578" s="88"/>
      <c r="G1578" s="123"/>
      <c r="H1578" s="89"/>
      <c r="I1578" s="89"/>
      <c r="J1578" s="89"/>
      <c r="K1578" s="89"/>
      <c r="L1578" s="93"/>
      <c r="M1578" s="132"/>
    </row>
    <row r="1579" spans="1:13" s="85" customFormat="1" x14ac:dyDescent="0.2">
      <c r="A1579" s="101"/>
      <c r="B1579" s="102"/>
      <c r="C1579" s="142"/>
      <c r="D1579" s="88"/>
      <c r="E1579" s="87"/>
      <c r="F1579" s="88"/>
      <c r="G1579" s="123"/>
      <c r="H1579" s="89"/>
      <c r="I1579" s="89"/>
      <c r="J1579" s="89"/>
      <c r="K1579" s="89"/>
      <c r="L1579" s="88"/>
      <c r="M1579" s="132"/>
    </row>
    <row r="1580" spans="1:13" s="85" customFormat="1" x14ac:dyDescent="0.2">
      <c r="A1580" s="104"/>
      <c r="B1580" s="105"/>
      <c r="C1580" s="88"/>
      <c r="D1580" s="88"/>
      <c r="E1580" s="87"/>
      <c r="F1580" s="88"/>
      <c r="G1580" s="123"/>
      <c r="H1580" s="89"/>
      <c r="I1580" s="89"/>
      <c r="J1580" s="89"/>
      <c r="K1580" s="89"/>
      <c r="L1580" s="93"/>
      <c r="M1580" s="132"/>
    </row>
    <row r="1581" spans="1:13" s="85" customFormat="1" x14ac:dyDescent="0.2">
      <c r="A1581" s="101"/>
      <c r="B1581" s="102"/>
      <c r="C1581" s="142"/>
      <c r="D1581" s="88"/>
      <c r="E1581" s="87"/>
      <c r="F1581" s="88"/>
      <c r="G1581" s="123"/>
      <c r="H1581" s="89"/>
      <c r="I1581" s="89"/>
      <c r="J1581" s="89"/>
      <c r="K1581" s="89"/>
      <c r="L1581" s="88"/>
      <c r="M1581" s="132"/>
    </row>
    <row r="1582" spans="1:13" s="85" customFormat="1" x14ac:dyDescent="0.2">
      <c r="A1582" s="104"/>
      <c r="B1582" s="105"/>
      <c r="C1582" s="88"/>
      <c r="D1582" s="88"/>
      <c r="E1582" s="87"/>
      <c r="F1582" s="88"/>
      <c r="G1582" s="123"/>
      <c r="H1582" s="89"/>
      <c r="I1582" s="89"/>
      <c r="J1582" s="89"/>
      <c r="K1582" s="89"/>
      <c r="L1582" s="93"/>
      <c r="M1582" s="132"/>
    </row>
    <row r="1583" spans="1:13" s="85" customFormat="1" x14ac:dyDescent="0.2">
      <c r="A1583" s="101"/>
      <c r="B1583" s="102"/>
      <c r="C1583" s="142"/>
      <c r="D1583" s="88"/>
      <c r="E1583" s="87"/>
      <c r="F1583" s="88"/>
      <c r="G1583" s="123"/>
      <c r="H1583" s="89"/>
      <c r="I1583" s="89"/>
      <c r="J1583" s="89"/>
      <c r="K1583" s="89"/>
      <c r="L1583" s="88"/>
      <c r="M1583" s="132"/>
    </row>
    <row r="1584" spans="1:13" s="85" customFormat="1" x14ac:dyDescent="0.2">
      <c r="A1584" s="104"/>
      <c r="B1584" s="105"/>
      <c r="C1584" s="88"/>
      <c r="D1584" s="88"/>
      <c r="E1584" s="87"/>
      <c r="F1584" s="88"/>
      <c r="G1584" s="123"/>
      <c r="H1584" s="89"/>
      <c r="I1584" s="89"/>
      <c r="J1584" s="89"/>
      <c r="K1584" s="89"/>
      <c r="L1584" s="88"/>
      <c r="M1584" s="132"/>
    </row>
    <row r="1585" spans="1:13" s="85" customFormat="1" x14ac:dyDescent="0.2">
      <c r="A1585" s="104"/>
      <c r="B1585" s="105"/>
      <c r="C1585" s="88"/>
      <c r="D1585" s="88"/>
      <c r="E1585" s="87"/>
      <c r="F1585" s="88"/>
      <c r="G1585" s="123"/>
      <c r="H1585" s="89"/>
      <c r="I1585" s="89"/>
      <c r="J1585" s="89"/>
      <c r="K1585" s="89"/>
      <c r="L1585" s="88"/>
      <c r="M1585" s="133"/>
    </row>
    <row r="1586" spans="1:13" s="85" customFormat="1" x14ac:dyDescent="0.2">
      <c r="A1586" s="104"/>
      <c r="B1586" s="105"/>
      <c r="C1586" s="88"/>
      <c r="D1586" s="88"/>
      <c r="E1586" s="87"/>
      <c r="F1586" s="88"/>
      <c r="G1586" s="123"/>
      <c r="H1586" s="89"/>
      <c r="I1586" s="89"/>
      <c r="J1586" s="89"/>
      <c r="K1586" s="89"/>
      <c r="L1586" s="88"/>
      <c r="M1586" s="132"/>
    </row>
    <row r="1587" spans="1:13" s="85" customFormat="1" x14ac:dyDescent="0.2">
      <c r="A1587" s="104"/>
      <c r="B1587" s="105"/>
      <c r="C1587" s="88"/>
      <c r="D1587" s="88"/>
      <c r="E1587" s="87"/>
      <c r="F1587" s="88"/>
      <c r="G1587" s="123"/>
      <c r="H1587" s="89"/>
      <c r="I1587" s="89"/>
      <c r="J1587" s="89"/>
      <c r="K1587" s="89"/>
      <c r="L1587" s="88"/>
      <c r="M1587" s="132"/>
    </row>
    <row r="1588" spans="1:13" s="85" customFormat="1" x14ac:dyDescent="0.2">
      <c r="A1588" s="104"/>
      <c r="B1588" s="105"/>
      <c r="C1588" s="88"/>
      <c r="D1588" s="88"/>
      <c r="E1588" s="87"/>
      <c r="F1588" s="88"/>
      <c r="G1588" s="123"/>
      <c r="H1588" s="89"/>
      <c r="I1588" s="89"/>
      <c r="J1588" s="89"/>
      <c r="K1588" s="89"/>
      <c r="L1588" s="88"/>
      <c r="M1588" s="133"/>
    </row>
    <row r="1589" spans="1:13" s="85" customFormat="1" x14ac:dyDescent="0.2">
      <c r="A1589" s="104"/>
      <c r="B1589" s="105"/>
      <c r="C1589" s="88"/>
      <c r="D1589" s="88"/>
      <c r="E1589" s="87"/>
      <c r="F1589" s="88"/>
      <c r="G1589" s="123"/>
      <c r="H1589" s="89"/>
      <c r="I1589" s="89"/>
      <c r="J1589" s="89"/>
      <c r="K1589" s="89"/>
      <c r="L1589" s="88"/>
      <c r="M1589" s="133"/>
    </row>
    <row r="1590" spans="1:13" s="85" customFormat="1" x14ac:dyDescent="0.2">
      <c r="A1590" s="104"/>
      <c r="B1590" s="105"/>
      <c r="C1590" s="88"/>
      <c r="D1590" s="88"/>
      <c r="E1590" s="87"/>
      <c r="F1590" s="88"/>
      <c r="G1590" s="123"/>
      <c r="H1590" s="89"/>
      <c r="I1590" s="89"/>
      <c r="J1590" s="89"/>
      <c r="K1590" s="89"/>
      <c r="L1590" s="93"/>
      <c r="M1590" s="133"/>
    </row>
    <row r="1591" spans="1:13" s="85" customFormat="1" x14ac:dyDescent="0.2">
      <c r="A1591" s="101"/>
      <c r="B1591" s="102"/>
      <c r="C1591" s="142"/>
      <c r="D1591" s="88"/>
      <c r="E1591" s="87"/>
      <c r="F1591" s="88"/>
      <c r="G1591" s="123"/>
      <c r="H1591" s="89"/>
      <c r="I1591" s="89"/>
      <c r="J1591" s="89"/>
      <c r="K1591" s="89"/>
      <c r="L1591" s="88"/>
      <c r="M1591" s="132"/>
    </row>
    <row r="1592" spans="1:13" s="85" customFormat="1" x14ac:dyDescent="0.2">
      <c r="A1592" s="104"/>
      <c r="B1592" s="105"/>
      <c r="C1592" s="88"/>
      <c r="D1592" s="88"/>
      <c r="E1592" s="87"/>
      <c r="F1592" s="88"/>
      <c r="G1592" s="123"/>
      <c r="H1592" s="89"/>
      <c r="I1592" s="89"/>
      <c r="J1592" s="89"/>
      <c r="K1592" s="89"/>
      <c r="L1592" s="93"/>
      <c r="M1592" s="133"/>
    </row>
    <row r="1593" spans="1:13" s="85" customFormat="1" x14ac:dyDescent="0.2">
      <c r="A1593" s="104"/>
      <c r="B1593" s="105"/>
      <c r="C1593" s="88"/>
      <c r="D1593" s="88"/>
      <c r="E1593" s="87"/>
      <c r="F1593" s="88"/>
      <c r="G1593" s="123"/>
      <c r="H1593" s="89"/>
      <c r="I1593" s="89"/>
      <c r="J1593" s="89"/>
      <c r="K1593" s="89"/>
      <c r="L1593" s="93"/>
      <c r="M1593" s="132"/>
    </row>
    <row r="1594" spans="1:13" s="85" customFormat="1" x14ac:dyDescent="0.2">
      <c r="A1594" s="106"/>
      <c r="B1594" s="107"/>
      <c r="C1594" s="111"/>
      <c r="D1594" s="88"/>
      <c r="E1594" s="87"/>
      <c r="F1594" s="88"/>
      <c r="G1594" s="123"/>
      <c r="H1594" s="89"/>
      <c r="I1594" s="89"/>
      <c r="J1594" s="89"/>
      <c r="K1594" s="89"/>
      <c r="L1594" s="88"/>
      <c r="M1594" s="132"/>
    </row>
    <row r="1595" spans="1:13" s="85" customFormat="1" x14ac:dyDescent="0.2">
      <c r="A1595" s="101"/>
      <c r="B1595" s="102"/>
      <c r="C1595" s="142"/>
      <c r="D1595" s="88"/>
      <c r="E1595" s="87"/>
      <c r="F1595" s="88"/>
      <c r="G1595" s="123"/>
      <c r="H1595" s="89"/>
      <c r="I1595" s="89"/>
      <c r="J1595" s="89"/>
      <c r="K1595" s="89"/>
      <c r="L1595" s="88"/>
      <c r="M1595" s="132"/>
    </row>
    <row r="1596" spans="1:13" s="85" customFormat="1" x14ac:dyDescent="0.2">
      <c r="A1596" s="104"/>
      <c r="B1596" s="105"/>
      <c r="C1596" s="88"/>
      <c r="D1596" s="88"/>
      <c r="E1596" s="87"/>
      <c r="F1596" s="88"/>
      <c r="G1596" s="123"/>
      <c r="H1596" s="89"/>
      <c r="I1596" s="89"/>
      <c r="J1596" s="89"/>
      <c r="K1596" s="89"/>
      <c r="L1596" s="93"/>
      <c r="M1596" s="132"/>
    </row>
    <row r="1597" spans="1:13" s="85" customFormat="1" x14ac:dyDescent="0.2">
      <c r="A1597" s="104"/>
      <c r="B1597" s="105"/>
      <c r="C1597" s="88"/>
      <c r="D1597" s="88"/>
      <c r="E1597" s="87"/>
      <c r="F1597" s="88"/>
      <c r="G1597" s="123"/>
      <c r="H1597" s="89"/>
      <c r="I1597" s="89"/>
      <c r="J1597" s="89"/>
      <c r="K1597" s="89"/>
      <c r="L1597" s="93"/>
      <c r="M1597" s="132"/>
    </row>
    <row r="1598" spans="1:13" s="85" customFormat="1" x14ac:dyDescent="0.2">
      <c r="A1598" s="104"/>
      <c r="B1598" s="105"/>
      <c r="C1598" s="88"/>
      <c r="D1598" s="88"/>
      <c r="E1598" s="87"/>
      <c r="F1598" s="88"/>
      <c r="G1598" s="123"/>
      <c r="H1598" s="89"/>
      <c r="I1598" s="89"/>
      <c r="J1598" s="89"/>
      <c r="K1598" s="89"/>
      <c r="L1598" s="93"/>
      <c r="M1598" s="132"/>
    </row>
    <row r="1599" spans="1:13" s="85" customFormat="1" x14ac:dyDescent="0.2">
      <c r="A1599" s="104"/>
      <c r="B1599" s="105"/>
      <c r="C1599" s="88"/>
      <c r="D1599" s="88"/>
      <c r="E1599" s="87"/>
      <c r="F1599" s="88"/>
      <c r="G1599" s="123"/>
      <c r="H1599" s="89"/>
      <c r="I1599" s="89"/>
      <c r="J1599" s="89"/>
      <c r="K1599" s="89"/>
      <c r="L1599" s="93"/>
      <c r="M1599" s="132"/>
    </row>
    <row r="1600" spans="1:13" s="85" customFormat="1" x14ac:dyDescent="0.2">
      <c r="A1600" s="104"/>
      <c r="B1600" s="105"/>
      <c r="C1600" s="88"/>
      <c r="D1600" s="88"/>
      <c r="E1600" s="87"/>
      <c r="F1600" s="88"/>
      <c r="G1600" s="123"/>
      <c r="H1600" s="89"/>
      <c r="I1600" s="89"/>
      <c r="J1600" s="89"/>
      <c r="K1600" s="89"/>
      <c r="L1600" s="93"/>
      <c r="M1600" s="132"/>
    </row>
    <row r="1601" spans="1:13" s="85" customFormat="1" x14ac:dyDescent="0.2">
      <c r="A1601" s="104"/>
      <c r="B1601" s="105"/>
      <c r="C1601" s="88"/>
      <c r="D1601" s="88"/>
      <c r="E1601" s="87"/>
      <c r="F1601" s="88"/>
      <c r="G1601" s="123"/>
      <c r="H1601" s="89"/>
      <c r="I1601" s="89"/>
      <c r="J1601" s="89"/>
      <c r="K1601" s="89"/>
      <c r="L1601" s="93"/>
      <c r="M1601" s="132"/>
    </row>
    <row r="1602" spans="1:13" s="85" customFormat="1" x14ac:dyDescent="0.2">
      <c r="A1602" s="101"/>
      <c r="B1602" s="102"/>
      <c r="C1602" s="142"/>
      <c r="D1602" s="88"/>
      <c r="E1602" s="87"/>
      <c r="F1602" s="88"/>
      <c r="G1602" s="123"/>
      <c r="H1602" s="89"/>
      <c r="I1602" s="89"/>
      <c r="J1602" s="89"/>
      <c r="K1602" s="89"/>
      <c r="L1602" s="88"/>
      <c r="M1602" s="132"/>
    </row>
    <row r="1603" spans="1:13" s="85" customFormat="1" x14ac:dyDescent="0.2">
      <c r="A1603" s="104"/>
      <c r="B1603" s="105"/>
      <c r="C1603" s="88"/>
      <c r="D1603" s="88"/>
      <c r="E1603" s="87"/>
      <c r="F1603" s="88"/>
      <c r="G1603" s="123"/>
      <c r="H1603" s="89"/>
      <c r="I1603" s="89"/>
      <c r="J1603" s="89"/>
      <c r="K1603" s="89"/>
      <c r="L1603" s="93"/>
      <c r="M1603" s="132"/>
    </row>
    <row r="1604" spans="1:13" s="85" customFormat="1" x14ac:dyDescent="0.2">
      <c r="A1604" s="104"/>
      <c r="B1604" s="105"/>
      <c r="C1604" s="88"/>
      <c r="D1604" s="88"/>
      <c r="E1604" s="87"/>
      <c r="F1604" s="88"/>
      <c r="G1604" s="123"/>
      <c r="H1604" s="89"/>
      <c r="I1604" s="89"/>
      <c r="J1604" s="89"/>
      <c r="K1604" s="89"/>
      <c r="L1604" s="93"/>
      <c r="M1604" s="132"/>
    </row>
    <row r="1605" spans="1:13" s="85" customFormat="1" x14ac:dyDescent="0.2">
      <c r="A1605" s="104"/>
      <c r="B1605" s="105"/>
      <c r="C1605" s="88"/>
      <c r="D1605" s="88"/>
      <c r="E1605" s="87"/>
      <c r="F1605" s="88"/>
      <c r="G1605" s="123"/>
      <c r="H1605" s="89"/>
      <c r="I1605" s="89"/>
      <c r="J1605" s="89"/>
      <c r="K1605" s="89"/>
      <c r="L1605" s="93"/>
      <c r="M1605" s="132"/>
    </row>
    <row r="1606" spans="1:13" s="85" customFormat="1" x14ac:dyDescent="0.2">
      <c r="A1606" s="101"/>
      <c r="B1606" s="102"/>
      <c r="C1606" s="142"/>
      <c r="D1606" s="88"/>
      <c r="E1606" s="87"/>
      <c r="F1606" s="88"/>
      <c r="G1606" s="123"/>
      <c r="H1606" s="89"/>
      <c r="I1606" s="89"/>
      <c r="J1606" s="89"/>
      <c r="K1606" s="89"/>
      <c r="L1606" s="88"/>
      <c r="M1606" s="132"/>
    </row>
    <row r="1607" spans="1:13" s="85" customFormat="1" x14ac:dyDescent="0.2">
      <c r="A1607" s="104"/>
      <c r="B1607" s="105"/>
      <c r="C1607" s="88"/>
      <c r="D1607" s="88"/>
      <c r="E1607" s="87"/>
      <c r="F1607" s="88"/>
      <c r="G1607" s="123"/>
      <c r="H1607" s="89"/>
      <c r="I1607" s="89"/>
      <c r="J1607" s="89"/>
      <c r="K1607" s="89"/>
      <c r="L1607" s="93"/>
      <c r="M1607" s="132"/>
    </row>
    <row r="1608" spans="1:13" s="85" customFormat="1" x14ac:dyDescent="0.2">
      <c r="A1608" s="104"/>
      <c r="B1608" s="105"/>
      <c r="C1608" s="88"/>
      <c r="D1608" s="88"/>
      <c r="E1608" s="87"/>
      <c r="F1608" s="88"/>
      <c r="G1608" s="123"/>
      <c r="H1608" s="89"/>
      <c r="I1608" s="89"/>
      <c r="J1608" s="89"/>
      <c r="K1608" s="89"/>
      <c r="L1608" s="93"/>
      <c r="M1608" s="132"/>
    </row>
    <row r="1609" spans="1:13" s="85" customFormat="1" x14ac:dyDescent="0.2">
      <c r="A1609" s="101"/>
      <c r="B1609" s="102"/>
      <c r="C1609" s="142"/>
      <c r="D1609" s="88"/>
      <c r="E1609" s="87"/>
      <c r="F1609" s="88"/>
      <c r="G1609" s="123"/>
      <c r="H1609" s="89"/>
      <c r="I1609" s="89"/>
      <c r="J1609" s="89"/>
      <c r="K1609" s="89"/>
      <c r="L1609" s="88"/>
      <c r="M1609" s="132"/>
    </row>
    <row r="1610" spans="1:13" s="85" customFormat="1" x14ac:dyDescent="0.2">
      <c r="A1610" s="104"/>
      <c r="B1610" s="105"/>
      <c r="C1610" s="88"/>
      <c r="D1610" s="88"/>
      <c r="E1610" s="87"/>
      <c r="F1610" s="88"/>
      <c r="G1610" s="123"/>
      <c r="H1610" s="89"/>
      <c r="I1610" s="89"/>
      <c r="J1610" s="89"/>
      <c r="K1610" s="89"/>
      <c r="L1610" s="93"/>
      <c r="M1610" s="132"/>
    </row>
    <row r="1611" spans="1:13" s="85" customFormat="1" x14ac:dyDescent="0.2">
      <c r="A1611" s="104"/>
      <c r="B1611" s="105"/>
      <c r="C1611" s="88"/>
      <c r="D1611" s="88"/>
      <c r="E1611" s="87"/>
      <c r="F1611" s="88"/>
      <c r="G1611" s="123"/>
      <c r="H1611" s="89"/>
      <c r="I1611" s="89"/>
      <c r="J1611" s="89"/>
      <c r="K1611" s="89"/>
      <c r="L1611" s="93"/>
      <c r="M1611" s="132"/>
    </row>
    <row r="1612" spans="1:13" s="85" customFormat="1" x14ac:dyDescent="0.2">
      <c r="A1612" s="104"/>
      <c r="B1612" s="105"/>
      <c r="C1612" s="88"/>
      <c r="D1612" s="88"/>
      <c r="E1612" s="87"/>
      <c r="F1612" s="88"/>
      <c r="G1612" s="123"/>
      <c r="H1612" s="89"/>
      <c r="I1612" s="89"/>
      <c r="J1612" s="89"/>
      <c r="K1612" s="89"/>
      <c r="L1612" s="93"/>
      <c r="M1612" s="132"/>
    </row>
    <row r="1613" spans="1:13" s="85" customFormat="1" x14ac:dyDescent="0.2">
      <c r="A1613" s="104"/>
      <c r="B1613" s="105"/>
      <c r="C1613" s="88"/>
      <c r="D1613" s="88"/>
      <c r="E1613" s="87"/>
      <c r="F1613" s="88"/>
      <c r="G1613" s="123"/>
      <c r="H1613" s="89"/>
      <c r="I1613" s="89"/>
      <c r="J1613" s="89"/>
      <c r="K1613" s="89"/>
      <c r="L1613" s="93"/>
      <c r="M1613" s="132"/>
    </row>
    <row r="1614" spans="1:13" s="85" customFormat="1" x14ac:dyDescent="0.2">
      <c r="A1614" s="104"/>
      <c r="B1614" s="105"/>
      <c r="C1614" s="88"/>
      <c r="D1614" s="88"/>
      <c r="E1614" s="87"/>
      <c r="F1614" s="88"/>
      <c r="G1614" s="123"/>
      <c r="H1614" s="89"/>
      <c r="I1614" s="89"/>
      <c r="J1614" s="89"/>
      <c r="K1614" s="89"/>
      <c r="L1614" s="93"/>
      <c r="M1614" s="132"/>
    </row>
    <row r="1615" spans="1:13" s="85" customFormat="1" x14ac:dyDescent="0.2">
      <c r="A1615" s="104"/>
      <c r="B1615" s="105"/>
      <c r="C1615" s="88"/>
      <c r="D1615" s="88"/>
      <c r="E1615" s="87"/>
      <c r="F1615" s="88"/>
      <c r="G1615" s="123"/>
      <c r="H1615" s="89"/>
      <c r="I1615" s="89"/>
      <c r="J1615" s="89"/>
      <c r="K1615" s="89"/>
      <c r="L1615" s="93"/>
      <c r="M1615" s="132"/>
    </row>
    <row r="1616" spans="1:13" s="85" customFormat="1" x14ac:dyDescent="0.2">
      <c r="A1616" s="104"/>
      <c r="B1616" s="105"/>
      <c r="C1616" s="88"/>
      <c r="D1616" s="88"/>
      <c r="E1616" s="87"/>
      <c r="F1616" s="88"/>
      <c r="G1616" s="123"/>
      <c r="H1616" s="89"/>
      <c r="I1616" s="89"/>
      <c r="J1616" s="89"/>
      <c r="K1616" s="89"/>
      <c r="L1616" s="93"/>
      <c r="M1616" s="132"/>
    </row>
    <row r="1617" spans="1:13" s="85" customFormat="1" x14ac:dyDescent="0.2">
      <c r="A1617" s="101"/>
      <c r="B1617" s="102"/>
      <c r="C1617" s="142"/>
      <c r="D1617" s="88"/>
      <c r="E1617" s="87"/>
      <c r="F1617" s="88"/>
      <c r="G1617" s="123"/>
      <c r="H1617" s="89"/>
      <c r="I1617" s="89"/>
      <c r="J1617" s="89"/>
      <c r="K1617" s="89"/>
      <c r="L1617" s="88"/>
      <c r="M1617" s="132"/>
    </row>
    <row r="1618" spans="1:13" s="85" customFormat="1" x14ac:dyDescent="0.2">
      <c r="A1618" s="104"/>
      <c r="B1618" s="105"/>
      <c r="C1618" s="88"/>
      <c r="D1618" s="88"/>
      <c r="E1618" s="87"/>
      <c r="F1618" s="88"/>
      <c r="G1618" s="123"/>
      <c r="H1618" s="89"/>
      <c r="I1618" s="89"/>
      <c r="J1618" s="89"/>
      <c r="K1618" s="89"/>
      <c r="L1618" s="93"/>
      <c r="M1618" s="132"/>
    </row>
    <row r="1619" spans="1:13" s="85" customFormat="1" x14ac:dyDescent="0.2">
      <c r="A1619" s="104"/>
      <c r="B1619" s="105"/>
      <c r="C1619" s="88"/>
      <c r="D1619" s="88"/>
      <c r="E1619" s="87"/>
      <c r="F1619" s="88"/>
      <c r="G1619" s="123"/>
      <c r="H1619" s="89"/>
      <c r="I1619" s="89"/>
      <c r="J1619" s="89"/>
      <c r="K1619" s="89"/>
      <c r="L1619" s="111"/>
      <c r="M1619" s="132"/>
    </row>
    <row r="1620" spans="1:13" s="85" customFormat="1" x14ac:dyDescent="0.2">
      <c r="A1620" s="101"/>
      <c r="B1620" s="102"/>
      <c r="C1620" s="142"/>
      <c r="D1620" s="88"/>
      <c r="E1620" s="87"/>
      <c r="F1620" s="88"/>
      <c r="G1620" s="123"/>
      <c r="H1620" s="89"/>
      <c r="I1620" s="89"/>
      <c r="J1620" s="89"/>
      <c r="K1620" s="89"/>
      <c r="L1620" s="88"/>
      <c r="M1620" s="132"/>
    </row>
    <row r="1621" spans="1:13" s="85" customFormat="1" x14ac:dyDescent="0.2">
      <c r="A1621" s="104"/>
      <c r="B1621" s="105"/>
      <c r="C1621" s="88"/>
      <c r="D1621" s="88"/>
      <c r="E1621" s="87"/>
      <c r="F1621" s="88"/>
      <c r="G1621" s="123"/>
      <c r="H1621" s="89"/>
      <c r="I1621" s="89"/>
      <c r="J1621" s="89"/>
      <c r="K1621" s="89"/>
      <c r="L1621" s="111"/>
      <c r="M1621" s="132"/>
    </row>
    <row r="1622" spans="1:13" s="85" customFormat="1" x14ac:dyDescent="0.2">
      <c r="A1622" s="104"/>
      <c r="B1622" s="105"/>
      <c r="C1622" s="88"/>
      <c r="D1622" s="88"/>
      <c r="E1622" s="87"/>
      <c r="F1622" s="88"/>
      <c r="G1622" s="123"/>
      <c r="H1622" s="89"/>
      <c r="I1622" s="89"/>
      <c r="J1622" s="89"/>
      <c r="K1622" s="89"/>
      <c r="L1622" s="111"/>
      <c r="M1622" s="133"/>
    </row>
    <row r="1623" spans="1:13" s="85" customFormat="1" x14ac:dyDescent="0.2">
      <c r="A1623" s="104"/>
      <c r="B1623" s="105"/>
      <c r="C1623" s="88"/>
      <c r="D1623" s="88"/>
      <c r="E1623" s="87"/>
      <c r="F1623" s="88"/>
      <c r="G1623" s="123"/>
      <c r="H1623" s="89"/>
      <c r="I1623" s="89"/>
      <c r="J1623" s="89"/>
      <c r="K1623" s="89"/>
      <c r="L1623" s="111"/>
      <c r="M1623" s="133"/>
    </row>
    <row r="1624" spans="1:13" s="85" customFormat="1" x14ac:dyDescent="0.2">
      <c r="A1624" s="104"/>
      <c r="B1624" s="105"/>
      <c r="C1624" s="88"/>
      <c r="D1624" s="88"/>
      <c r="E1624" s="87"/>
      <c r="F1624" s="88"/>
      <c r="G1624" s="123"/>
      <c r="H1624" s="89"/>
      <c r="I1624" s="89"/>
      <c r="J1624" s="89"/>
      <c r="K1624" s="89"/>
      <c r="L1624" s="111"/>
      <c r="M1624" s="132"/>
    </row>
    <row r="1625" spans="1:13" s="85" customFormat="1" x14ac:dyDescent="0.2">
      <c r="A1625" s="104"/>
      <c r="B1625" s="105"/>
      <c r="C1625" s="88"/>
      <c r="D1625" s="88"/>
      <c r="E1625" s="87"/>
      <c r="F1625" s="88"/>
      <c r="G1625" s="123"/>
      <c r="H1625" s="89"/>
      <c r="I1625" s="89"/>
      <c r="J1625" s="89"/>
      <c r="K1625" s="89"/>
      <c r="L1625" s="93"/>
      <c r="M1625" s="132"/>
    </row>
    <row r="1626" spans="1:13" s="85" customFormat="1" x14ac:dyDescent="0.2">
      <c r="A1626" s="101"/>
      <c r="B1626" s="102"/>
      <c r="C1626" s="142"/>
      <c r="D1626" s="88"/>
      <c r="E1626" s="87"/>
      <c r="F1626" s="88"/>
      <c r="G1626" s="123"/>
      <c r="H1626" s="89"/>
      <c r="I1626" s="89"/>
      <c r="J1626" s="89"/>
      <c r="K1626" s="89"/>
      <c r="L1626" s="88"/>
      <c r="M1626" s="132"/>
    </row>
    <row r="1627" spans="1:13" s="85" customFormat="1" x14ac:dyDescent="0.2">
      <c r="A1627" s="104"/>
      <c r="B1627" s="105"/>
      <c r="C1627" s="88"/>
      <c r="D1627" s="88"/>
      <c r="E1627" s="87"/>
      <c r="F1627" s="88"/>
      <c r="G1627" s="123"/>
      <c r="H1627" s="89"/>
      <c r="I1627" s="89"/>
      <c r="J1627" s="89"/>
      <c r="K1627" s="89"/>
      <c r="L1627" s="93"/>
      <c r="M1627" s="132"/>
    </row>
    <row r="1628" spans="1:13" s="85" customFormat="1" x14ac:dyDescent="0.2">
      <c r="A1628" s="104"/>
      <c r="B1628" s="105"/>
      <c r="C1628" s="88"/>
      <c r="D1628" s="88"/>
      <c r="E1628" s="87"/>
      <c r="F1628" s="88"/>
      <c r="G1628" s="123"/>
      <c r="H1628" s="89"/>
      <c r="I1628" s="89"/>
      <c r="J1628" s="89"/>
      <c r="K1628" s="89"/>
      <c r="L1628" s="93"/>
      <c r="M1628" s="132"/>
    </row>
    <row r="1629" spans="1:13" s="85" customFormat="1" x14ac:dyDescent="0.2">
      <c r="A1629" s="106"/>
      <c r="B1629" s="107"/>
      <c r="C1629" s="111"/>
      <c r="D1629" s="88"/>
      <c r="E1629" s="87"/>
      <c r="F1629" s="88"/>
      <c r="G1629" s="123"/>
      <c r="H1629" s="89"/>
      <c r="I1629" s="89"/>
      <c r="J1629" s="89"/>
      <c r="K1629" s="89"/>
      <c r="L1629" s="88"/>
      <c r="M1629" s="132"/>
    </row>
    <row r="1630" spans="1:13" s="85" customFormat="1" x14ac:dyDescent="0.2">
      <c r="A1630" s="101"/>
      <c r="B1630" s="102"/>
      <c r="C1630" s="142"/>
      <c r="D1630" s="88"/>
      <c r="E1630" s="87"/>
      <c r="F1630" s="88"/>
      <c r="G1630" s="123"/>
      <c r="H1630" s="89"/>
      <c r="I1630" s="89"/>
      <c r="J1630" s="89"/>
      <c r="K1630" s="89"/>
      <c r="L1630" s="88"/>
      <c r="M1630" s="132"/>
    </row>
    <row r="1631" spans="1:13" s="85" customFormat="1" x14ac:dyDescent="0.2">
      <c r="A1631" s="104"/>
      <c r="B1631" s="105"/>
      <c r="C1631" s="88"/>
      <c r="D1631" s="88"/>
      <c r="E1631" s="87"/>
      <c r="F1631" s="88"/>
      <c r="G1631" s="123"/>
      <c r="H1631" s="89"/>
      <c r="I1631" s="89"/>
      <c r="J1631" s="89"/>
      <c r="K1631" s="89"/>
      <c r="L1631" s="93"/>
      <c r="M1631" s="132"/>
    </row>
    <row r="1632" spans="1:13" s="85" customFormat="1" x14ac:dyDescent="0.2">
      <c r="A1632" s="101"/>
      <c r="B1632" s="102"/>
      <c r="C1632" s="142"/>
      <c r="D1632" s="88"/>
      <c r="E1632" s="87"/>
      <c r="F1632" s="88"/>
      <c r="G1632" s="123"/>
      <c r="H1632" s="89"/>
      <c r="I1632" s="89"/>
      <c r="J1632" s="89"/>
      <c r="K1632" s="89"/>
      <c r="L1632" s="88"/>
      <c r="M1632" s="132"/>
    </row>
    <row r="1633" spans="1:13" s="85" customFormat="1" x14ac:dyDescent="0.2">
      <c r="A1633" s="104"/>
      <c r="B1633" s="105"/>
      <c r="C1633" s="88"/>
      <c r="D1633" s="88"/>
      <c r="E1633" s="87"/>
      <c r="F1633" s="88"/>
      <c r="G1633" s="123"/>
      <c r="H1633" s="89"/>
      <c r="I1633" s="89"/>
      <c r="J1633" s="89"/>
      <c r="K1633" s="89"/>
      <c r="L1633" s="93"/>
      <c r="M1633" s="132"/>
    </row>
    <row r="1634" spans="1:13" s="85" customFormat="1" x14ac:dyDescent="0.2">
      <c r="A1634" s="104"/>
      <c r="B1634" s="105"/>
      <c r="C1634" s="88"/>
      <c r="D1634" s="88"/>
      <c r="E1634" s="87"/>
      <c r="F1634" s="88"/>
      <c r="G1634" s="123"/>
      <c r="H1634" s="89"/>
      <c r="I1634" s="89"/>
      <c r="J1634" s="89"/>
      <c r="K1634" s="89"/>
      <c r="L1634" s="93"/>
      <c r="M1634" s="132"/>
    </row>
    <row r="1635" spans="1:13" s="85" customFormat="1" x14ac:dyDescent="0.2">
      <c r="A1635" s="104"/>
      <c r="B1635" s="105"/>
      <c r="C1635" s="88"/>
      <c r="D1635" s="88"/>
      <c r="E1635" s="87"/>
      <c r="F1635" s="88"/>
      <c r="G1635" s="123"/>
      <c r="H1635" s="89"/>
      <c r="I1635" s="89"/>
      <c r="J1635" s="89"/>
      <c r="K1635" s="89"/>
      <c r="L1635" s="93"/>
      <c r="M1635" s="132"/>
    </row>
    <row r="1636" spans="1:13" s="85" customFormat="1" x14ac:dyDescent="0.2">
      <c r="A1636" s="106"/>
      <c r="B1636" s="107"/>
      <c r="C1636" s="111"/>
      <c r="D1636" s="88"/>
      <c r="E1636" s="87"/>
      <c r="F1636" s="88"/>
      <c r="G1636" s="123"/>
      <c r="H1636" s="89"/>
      <c r="I1636" s="89"/>
      <c r="J1636" s="89"/>
      <c r="K1636" s="89"/>
      <c r="L1636" s="88"/>
      <c r="M1636" s="132"/>
    </row>
    <row r="1637" spans="1:13" s="85" customFormat="1" x14ac:dyDescent="0.2">
      <c r="A1637" s="101"/>
      <c r="B1637" s="102"/>
      <c r="C1637" s="142"/>
      <c r="D1637" s="88"/>
      <c r="E1637" s="87"/>
      <c r="F1637" s="88"/>
      <c r="G1637" s="123"/>
      <c r="H1637" s="89"/>
      <c r="I1637" s="89"/>
      <c r="J1637" s="89"/>
      <c r="K1637" s="89"/>
      <c r="L1637" s="88"/>
      <c r="M1637" s="132"/>
    </row>
    <row r="1638" spans="1:13" s="85" customFormat="1" x14ac:dyDescent="0.2">
      <c r="A1638" s="104"/>
      <c r="B1638" s="105"/>
      <c r="C1638" s="88"/>
      <c r="D1638" s="88"/>
      <c r="E1638" s="87"/>
      <c r="F1638" s="88"/>
      <c r="G1638" s="123"/>
      <c r="H1638" s="89"/>
      <c r="I1638" s="89"/>
      <c r="J1638" s="89"/>
      <c r="K1638" s="89"/>
      <c r="L1638" s="93"/>
      <c r="M1638" s="132"/>
    </row>
    <row r="1639" spans="1:13" s="85" customFormat="1" x14ac:dyDescent="0.2">
      <c r="A1639" s="104"/>
      <c r="B1639" s="105"/>
      <c r="C1639" s="88"/>
      <c r="D1639" s="88"/>
      <c r="E1639" s="87"/>
      <c r="F1639" s="88"/>
      <c r="G1639" s="123"/>
      <c r="H1639" s="89"/>
      <c r="I1639" s="89"/>
      <c r="J1639" s="89"/>
      <c r="K1639" s="89"/>
      <c r="L1639" s="93"/>
      <c r="M1639" s="132"/>
    </row>
    <row r="1640" spans="1:13" s="85" customFormat="1" x14ac:dyDescent="0.2">
      <c r="A1640" s="104"/>
      <c r="B1640" s="105"/>
      <c r="C1640" s="88"/>
      <c r="D1640" s="88"/>
      <c r="E1640" s="87"/>
      <c r="F1640" s="88"/>
      <c r="G1640" s="123"/>
      <c r="H1640" s="89"/>
      <c r="I1640" s="89"/>
      <c r="J1640" s="89"/>
      <c r="K1640" s="89"/>
      <c r="L1640" s="93"/>
      <c r="M1640" s="132"/>
    </row>
    <row r="1641" spans="1:13" s="85" customFormat="1" x14ac:dyDescent="0.2">
      <c r="A1641" s="104"/>
      <c r="B1641" s="105"/>
      <c r="C1641" s="88"/>
      <c r="D1641" s="88"/>
      <c r="E1641" s="87"/>
      <c r="F1641" s="88"/>
      <c r="G1641" s="123"/>
      <c r="H1641" s="89"/>
      <c r="I1641" s="89"/>
      <c r="J1641" s="89"/>
      <c r="K1641" s="89"/>
      <c r="L1641" s="93"/>
      <c r="M1641" s="132"/>
    </row>
    <row r="1642" spans="1:13" s="85" customFormat="1" x14ac:dyDescent="0.2">
      <c r="A1642" s="104"/>
      <c r="B1642" s="105"/>
      <c r="C1642" s="88"/>
      <c r="D1642" s="88"/>
      <c r="E1642" s="87"/>
      <c r="F1642" s="88"/>
      <c r="G1642" s="123"/>
      <c r="H1642" s="89"/>
      <c r="I1642" s="89"/>
      <c r="J1642" s="89"/>
      <c r="K1642" s="89"/>
      <c r="L1642" s="93"/>
      <c r="M1642" s="132"/>
    </row>
    <row r="1643" spans="1:13" s="85" customFormat="1" x14ac:dyDescent="0.2">
      <c r="A1643" s="104"/>
      <c r="B1643" s="105"/>
      <c r="C1643" s="88"/>
      <c r="D1643" s="88"/>
      <c r="E1643" s="87"/>
      <c r="F1643" s="88"/>
      <c r="G1643" s="123"/>
      <c r="H1643" s="89"/>
      <c r="I1643" s="89"/>
      <c r="J1643" s="89"/>
      <c r="K1643" s="89"/>
      <c r="L1643" s="93"/>
      <c r="M1643" s="132"/>
    </row>
    <row r="1644" spans="1:13" s="85" customFormat="1" x14ac:dyDescent="0.2">
      <c r="A1644" s="104"/>
      <c r="B1644" s="105"/>
      <c r="C1644" s="88"/>
      <c r="D1644" s="88"/>
      <c r="E1644" s="87"/>
      <c r="F1644" s="88"/>
      <c r="G1644" s="123"/>
      <c r="H1644" s="89"/>
      <c r="I1644" s="89"/>
      <c r="J1644" s="89"/>
      <c r="K1644" s="89"/>
      <c r="L1644" s="93"/>
      <c r="M1644" s="132"/>
    </row>
    <row r="1645" spans="1:13" s="85" customFormat="1" x14ac:dyDescent="0.2">
      <c r="A1645" s="104"/>
      <c r="B1645" s="105"/>
      <c r="C1645" s="88"/>
      <c r="D1645" s="88"/>
      <c r="E1645" s="87"/>
      <c r="F1645" s="88"/>
      <c r="G1645" s="123"/>
      <c r="H1645" s="89"/>
      <c r="I1645" s="89"/>
      <c r="J1645" s="89"/>
      <c r="K1645" s="89"/>
      <c r="L1645" s="93"/>
      <c r="M1645" s="132"/>
    </row>
    <row r="1646" spans="1:13" s="85" customFormat="1" x14ac:dyDescent="0.2">
      <c r="A1646" s="104"/>
      <c r="B1646" s="105"/>
      <c r="C1646" s="88"/>
      <c r="D1646" s="88"/>
      <c r="E1646" s="87"/>
      <c r="F1646" s="88"/>
      <c r="G1646" s="123"/>
      <c r="H1646" s="89"/>
      <c r="I1646" s="89"/>
      <c r="J1646" s="89"/>
      <c r="K1646" s="89"/>
      <c r="L1646" s="93"/>
      <c r="M1646" s="132"/>
    </row>
    <row r="1647" spans="1:13" s="85" customFormat="1" x14ac:dyDescent="0.2">
      <c r="A1647" s="104"/>
      <c r="B1647" s="105"/>
      <c r="C1647" s="88"/>
      <c r="D1647" s="88"/>
      <c r="E1647" s="87"/>
      <c r="F1647" s="88"/>
      <c r="G1647" s="123"/>
      <c r="H1647" s="89"/>
      <c r="I1647" s="89"/>
      <c r="J1647" s="89"/>
      <c r="K1647" s="89"/>
      <c r="L1647" s="93"/>
      <c r="M1647" s="132"/>
    </row>
    <row r="1648" spans="1:13" s="85" customFormat="1" x14ac:dyDescent="0.2">
      <c r="A1648" s="104"/>
      <c r="B1648" s="105"/>
      <c r="C1648" s="88"/>
      <c r="D1648" s="88"/>
      <c r="E1648" s="87"/>
      <c r="F1648" s="88"/>
      <c r="G1648" s="123"/>
      <c r="H1648" s="89"/>
      <c r="I1648" s="89"/>
      <c r="J1648" s="89"/>
      <c r="K1648" s="89"/>
      <c r="L1648" s="93"/>
      <c r="M1648" s="132"/>
    </row>
    <row r="1649" spans="1:13" s="85" customFormat="1" x14ac:dyDescent="0.2">
      <c r="A1649" s="104"/>
      <c r="B1649" s="105"/>
      <c r="C1649" s="88"/>
      <c r="D1649" s="88"/>
      <c r="E1649" s="87"/>
      <c r="F1649" s="88"/>
      <c r="G1649" s="123"/>
      <c r="H1649" s="89"/>
      <c r="I1649" s="89"/>
      <c r="J1649" s="89"/>
      <c r="K1649" s="89"/>
      <c r="L1649" s="93"/>
      <c r="M1649" s="132"/>
    </row>
    <row r="1650" spans="1:13" s="85" customFormat="1" x14ac:dyDescent="0.2">
      <c r="A1650" s="101"/>
      <c r="B1650" s="102"/>
      <c r="C1650" s="142"/>
      <c r="D1650" s="88"/>
      <c r="E1650" s="87"/>
      <c r="F1650" s="88"/>
      <c r="G1650" s="123"/>
      <c r="H1650" s="89"/>
      <c r="I1650" s="89"/>
      <c r="J1650" s="89"/>
      <c r="K1650" s="89"/>
      <c r="L1650" s="88"/>
      <c r="M1650" s="132"/>
    </row>
    <row r="1651" spans="1:13" s="85" customFormat="1" x14ac:dyDescent="0.2">
      <c r="A1651" s="104"/>
      <c r="B1651" s="105"/>
      <c r="C1651" s="88"/>
      <c r="D1651" s="88"/>
      <c r="E1651" s="87"/>
      <c r="F1651" s="88"/>
      <c r="G1651" s="123"/>
      <c r="H1651" s="89"/>
      <c r="I1651" s="89"/>
      <c r="J1651" s="89"/>
      <c r="K1651" s="89"/>
      <c r="L1651" s="93"/>
      <c r="M1651" s="132"/>
    </row>
    <row r="1652" spans="1:13" s="85" customFormat="1" x14ac:dyDescent="0.2">
      <c r="A1652" s="104"/>
      <c r="B1652" s="105"/>
      <c r="C1652" s="88"/>
      <c r="D1652" s="88"/>
      <c r="E1652" s="87"/>
      <c r="F1652" s="88"/>
      <c r="G1652" s="123"/>
      <c r="H1652" s="89"/>
      <c r="I1652" s="89"/>
      <c r="J1652" s="89"/>
      <c r="K1652" s="89"/>
      <c r="L1652" s="93"/>
      <c r="M1652" s="132"/>
    </row>
    <row r="1653" spans="1:13" s="85" customFormat="1" x14ac:dyDescent="0.2">
      <c r="A1653" s="104"/>
      <c r="B1653" s="105"/>
      <c r="C1653" s="88"/>
      <c r="D1653" s="88"/>
      <c r="E1653" s="87"/>
      <c r="F1653" s="88"/>
      <c r="G1653" s="123"/>
      <c r="H1653" s="89"/>
      <c r="I1653" s="89"/>
      <c r="J1653" s="89"/>
      <c r="K1653" s="89"/>
      <c r="L1653" s="93"/>
      <c r="M1653" s="132"/>
    </row>
    <row r="1654" spans="1:13" s="85" customFormat="1" x14ac:dyDescent="0.2">
      <c r="A1654" s="104"/>
      <c r="B1654" s="105"/>
      <c r="C1654" s="88"/>
      <c r="D1654" s="88"/>
      <c r="E1654" s="87"/>
      <c r="F1654" s="88"/>
      <c r="G1654" s="123"/>
      <c r="H1654" s="89"/>
      <c r="I1654" s="89"/>
      <c r="J1654" s="89"/>
      <c r="K1654" s="89"/>
      <c r="L1654" s="93"/>
      <c r="M1654" s="132"/>
    </row>
    <row r="1655" spans="1:13" s="85" customFormat="1" x14ac:dyDescent="0.2">
      <c r="A1655" s="104"/>
      <c r="B1655" s="105"/>
      <c r="C1655" s="88"/>
      <c r="D1655" s="88"/>
      <c r="E1655" s="87"/>
      <c r="F1655" s="88"/>
      <c r="G1655" s="123"/>
      <c r="H1655" s="89"/>
      <c r="I1655" s="89"/>
      <c r="J1655" s="89"/>
      <c r="K1655" s="89"/>
      <c r="L1655" s="93"/>
      <c r="M1655" s="132"/>
    </row>
    <row r="1656" spans="1:13" s="85" customFormat="1" x14ac:dyDescent="0.2">
      <c r="A1656" s="104"/>
      <c r="B1656" s="105"/>
      <c r="C1656" s="88"/>
      <c r="D1656" s="88"/>
      <c r="E1656" s="87"/>
      <c r="F1656" s="88"/>
      <c r="G1656" s="123"/>
      <c r="H1656" s="89"/>
      <c r="I1656" s="89"/>
      <c r="J1656" s="89"/>
      <c r="K1656" s="89"/>
      <c r="L1656" s="93"/>
      <c r="M1656" s="132"/>
    </row>
    <row r="1657" spans="1:13" s="85" customFormat="1" x14ac:dyDescent="0.2">
      <c r="A1657" s="104"/>
      <c r="B1657" s="105"/>
      <c r="C1657" s="88"/>
      <c r="D1657" s="88"/>
      <c r="E1657" s="87"/>
      <c r="F1657" s="88"/>
      <c r="G1657" s="123"/>
      <c r="H1657" s="89"/>
      <c r="I1657" s="89"/>
      <c r="J1657" s="89"/>
      <c r="K1657" s="89"/>
      <c r="L1657" s="93"/>
      <c r="M1657" s="132"/>
    </row>
    <row r="1658" spans="1:13" s="85" customFormat="1" x14ac:dyDescent="0.2">
      <c r="A1658" s="104"/>
      <c r="B1658" s="105"/>
      <c r="C1658" s="88"/>
      <c r="D1658" s="88"/>
      <c r="E1658" s="87"/>
      <c r="F1658" s="88"/>
      <c r="G1658" s="123"/>
      <c r="H1658" s="89"/>
      <c r="I1658" s="89"/>
      <c r="J1658" s="89"/>
      <c r="K1658" s="89"/>
      <c r="L1658" s="93"/>
      <c r="M1658" s="132"/>
    </row>
    <row r="1659" spans="1:13" s="85" customFormat="1" x14ac:dyDescent="0.2">
      <c r="A1659" s="101"/>
      <c r="B1659" s="102"/>
      <c r="C1659" s="142"/>
      <c r="D1659" s="88"/>
      <c r="E1659" s="87"/>
      <c r="F1659" s="88"/>
      <c r="G1659" s="123"/>
      <c r="H1659" s="89"/>
      <c r="I1659" s="89"/>
      <c r="J1659" s="89"/>
      <c r="K1659" s="89"/>
      <c r="L1659" s="88"/>
      <c r="M1659" s="132"/>
    </row>
    <row r="1660" spans="1:13" s="85" customFormat="1" x14ac:dyDescent="0.2">
      <c r="A1660" s="104"/>
      <c r="B1660" s="105"/>
      <c r="C1660" s="88"/>
      <c r="D1660" s="88"/>
      <c r="E1660" s="87"/>
      <c r="F1660" s="88"/>
      <c r="G1660" s="123"/>
      <c r="H1660" s="89"/>
      <c r="I1660" s="89"/>
      <c r="J1660" s="89"/>
      <c r="K1660" s="89"/>
      <c r="L1660" s="93"/>
      <c r="M1660" s="132"/>
    </row>
    <row r="1661" spans="1:13" s="85" customFormat="1" x14ac:dyDescent="0.2">
      <c r="A1661" s="104"/>
      <c r="B1661" s="105"/>
      <c r="C1661" s="88"/>
      <c r="D1661" s="88"/>
      <c r="E1661" s="87"/>
      <c r="F1661" s="88"/>
      <c r="G1661" s="123"/>
      <c r="H1661" s="89"/>
      <c r="I1661" s="89"/>
      <c r="J1661" s="89"/>
      <c r="K1661" s="89"/>
      <c r="L1661" s="93"/>
      <c r="M1661" s="132"/>
    </row>
    <row r="1662" spans="1:13" s="85" customFormat="1" x14ac:dyDescent="0.2">
      <c r="A1662" s="104"/>
      <c r="B1662" s="105"/>
      <c r="C1662" s="88"/>
      <c r="D1662" s="88"/>
      <c r="E1662" s="87"/>
      <c r="F1662" s="88"/>
      <c r="G1662" s="123"/>
      <c r="H1662" s="89"/>
      <c r="I1662" s="89"/>
      <c r="J1662" s="89"/>
      <c r="K1662" s="89"/>
      <c r="L1662" s="93"/>
      <c r="M1662" s="132"/>
    </row>
    <row r="1663" spans="1:13" s="85" customFormat="1" x14ac:dyDescent="0.2">
      <c r="A1663" s="104"/>
      <c r="B1663" s="105"/>
      <c r="C1663" s="88"/>
      <c r="D1663" s="88"/>
      <c r="E1663" s="87"/>
      <c r="F1663" s="88"/>
      <c r="G1663" s="123"/>
      <c r="H1663" s="89"/>
      <c r="I1663" s="89"/>
      <c r="J1663" s="89"/>
      <c r="K1663" s="89"/>
      <c r="L1663" s="93"/>
      <c r="M1663" s="132"/>
    </row>
    <row r="1664" spans="1:13" s="85" customFormat="1" x14ac:dyDescent="0.2">
      <c r="A1664" s="104"/>
      <c r="B1664" s="105"/>
      <c r="C1664" s="88"/>
      <c r="D1664" s="88"/>
      <c r="E1664" s="87"/>
      <c r="F1664" s="88"/>
      <c r="G1664" s="123"/>
      <c r="H1664" s="89"/>
      <c r="I1664" s="89"/>
      <c r="J1664" s="89"/>
      <c r="K1664" s="89"/>
      <c r="L1664" s="93"/>
      <c r="M1664" s="132"/>
    </row>
    <row r="1665" spans="1:13" s="85" customFormat="1" x14ac:dyDescent="0.2">
      <c r="A1665" s="104"/>
      <c r="B1665" s="105"/>
      <c r="C1665" s="88"/>
      <c r="D1665" s="88"/>
      <c r="E1665" s="87"/>
      <c r="F1665" s="88"/>
      <c r="G1665" s="123"/>
      <c r="H1665" s="89"/>
      <c r="I1665" s="89"/>
      <c r="J1665" s="89"/>
      <c r="K1665" s="89"/>
      <c r="L1665" s="93"/>
      <c r="M1665" s="132"/>
    </row>
    <row r="1666" spans="1:13" s="85" customFormat="1" x14ac:dyDescent="0.2">
      <c r="A1666" s="104"/>
      <c r="B1666" s="105"/>
      <c r="C1666" s="88"/>
      <c r="D1666" s="88"/>
      <c r="E1666" s="87"/>
      <c r="F1666" s="88"/>
      <c r="G1666" s="123"/>
      <c r="H1666" s="89"/>
      <c r="I1666" s="89"/>
      <c r="J1666" s="89"/>
      <c r="K1666" s="89"/>
      <c r="L1666" s="93"/>
      <c r="M1666" s="132"/>
    </row>
    <row r="1667" spans="1:13" s="85" customFormat="1" x14ac:dyDescent="0.2">
      <c r="A1667" s="104"/>
      <c r="B1667" s="105"/>
      <c r="C1667" s="88"/>
      <c r="D1667" s="88"/>
      <c r="E1667" s="87"/>
      <c r="F1667" s="88"/>
      <c r="G1667" s="123"/>
      <c r="H1667" s="89"/>
      <c r="I1667" s="89"/>
      <c r="J1667" s="89"/>
      <c r="K1667" s="89"/>
      <c r="L1667" s="93"/>
      <c r="M1667" s="132"/>
    </row>
    <row r="1668" spans="1:13" s="85" customFormat="1" x14ac:dyDescent="0.2">
      <c r="A1668" s="101"/>
      <c r="B1668" s="102"/>
      <c r="C1668" s="142"/>
      <c r="D1668" s="88"/>
      <c r="E1668" s="87"/>
      <c r="F1668" s="88"/>
      <c r="G1668" s="123"/>
      <c r="H1668" s="89"/>
      <c r="I1668" s="89"/>
      <c r="J1668" s="89"/>
      <c r="K1668" s="89"/>
      <c r="L1668" s="88"/>
      <c r="M1668" s="132"/>
    </row>
    <row r="1669" spans="1:13" s="85" customFormat="1" x14ac:dyDescent="0.2">
      <c r="A1669" s="104"/>
      <c r="B1669" s="105"/>
      <c r="C1669" s="88"/>
      <c r="D1669" s="88"/>
      <c r="E1669" s="87"/>
      <c r="F1669" s="88"/>
      <c r="G1669" s="123"/>
      <c r="H1669" s="89"/>
      <c r="I1669" s="89"/>
      <c r="J1669" s="89"/>
      <c r="K1669" s="89"/>
      <c r="L1669" s="93"/>
      <c r="M1669" s="132"/>
    </row>
    <row r="1670" spans="1:13" s="85" customFormat="1" x14ac:dyDescent="0.2">
      <c r="A1670" s="104"/>
      <c r="B1670" s="105"/>
      <c r="C1670" s="88"/>
      <c r="D1670" s="88"/>
      <c r="E1670" s="87"/>
      <c r="F1670" s="88"/>
      <c r="G1670" s="123"/>
      <c r="H1670" s="89"/>
      <c r="I1670" s="89"/>
      <c r="J1670" s="89"/>
      <c r="K1670" s="89"/>
      <c r="L1670" s="93"/>
      <c r="M1670" s="132"/>
    </row>
    <row r="1671" spans="1:13" s="85" customFormat="1" x14ac:dyDescent="0.2">
      <c r="A1671" s="104"/>
      <c r="B1671" s="105"/>
      <c r="C1671" s="88"/>
      <c r="D1671" s="88"/>
      <c r="E1671" s="87"/>
      <c r="F1671" s="88"/>
      <c r="G1671" s="123"/>
      <c r="H1671" s="89"/>
      <c r="I1671" s="89"/>
      <c r="J1671" s="89"/>
      <c r="K1671" s="89"/>
      <c r="L1671" s="93"/>
      <c r="M1671" s="132"/>
    </row>
    <row r="1672" spans="1:13" s="85" customFormat="1" x14ac:dyDescent="0.2">
      <c r="A1672" s="104"/>
      <c r="B1672" s="105"/>
      <c r="C1672" s="88"/>
      <c r="D1672" s="88"/>
      <c r="E1672" s="87"/>
      <c r="F1672" s="88"/>
      <c r="G1672" s="123"/>
      <c r="H1672" s="89"/>
      <c r="I1672" s="89"/>
      <c r="J1672" s="89"/>
      <c r="K1672" s="89"/>
      <c r="L1672" s="93"/>
      <c r="M1672" s="132"/>
    </row>
    <row r="1673" spans="1:13" s="85" customFormat="1" x14ac:dyDescent="0.2">
      <c r="A1673" s="104"/>
      <c r="B1673" s="105"/>
      <c r="C1673" s="88"/>
      <c r="D1673" s="88"/>
      <c r="E1673" s="87"/>
      <c r="F1673" s="88"/>
      <c r="G1673" s="123"/>
      <c r="H1673" s="89"/>
      <c r="I1673" s="89"/>
      <c r="J1673" s="89"/>
      <c r="K1673" s="89"/>
      <c r="L1673" s="93"/>
      <c r="M1673" s="132"/>
    </row>
    <row r="1674" spans="1:13" s="85" customFormat="1" x14ac:dyDescent="0.2">
      <c r="A1674" s="104"/>
      <c r="B1674" s="105"/>
      <c r="C1674" s="88"/>
      <c r="D1674" s="88"/>
      <c r="E1674" s="87"/>
      <c r="F1674" s="88"/>
      <c r="G1674" s="123"/>
      <c r="H1674" s="89"/>
      <c r="I1674" s="89"/>
      <c r="J1674" s="89"/>
      <c r="K1674" s="89"/>
      <c r="L1674" s="93"/>
      <c r="M1674" s="132"/>
    </row>
    <row r="1675" spans="1:13" s="85" customFormat="1" x14ac:dyDescent="0.2">
      <c r="A1675" s="104"/>
      <c r="B1675" s="105"/>
      <c r="C1675" s="88"/>
      <c r="D1675" s="88"/>
      <c r="E1675" s="87"/>
      <c r="F1675" s="88"/>
      <c r="G1675" s="123"/>
      <c r="H1675" s="89"/>
      <c r="I1675" s="89"/>
      <c r="J1675" s="89"/>
      <c r="K1675" s="89"/>
      <c r="L1675" s="93"/>
      <c r="M1675" s="132"/>
    </row>
    <row r="1676" spans="1:13" s="85" customFormat="1" x14ac:dyDescent="0.2">
      <c r="A1676" s="101"/>
      <c r="B1676" s="102"/>
      <c r="C1676" s="142"/>
      <c r="D1676" s="88"/>
      <c r="E1676" s="87"/>
      <c r="F1676" s="88"/>
      <c r="G1676" s="123"/>
      <c r="H1676" s="89"/>
      <c r="I1676" s="89"/>
      <c r="J1676" s="89"/>
      <c r="K1676" s="89"/>
      <c r="L1676" s="88"/>
      <c r="M1676" s="132"/>
    </row>
    <row r="1677" spans="1:13" s="85" customFormat="1" x14ac:dyDescent="0.2">
      <c r="A1677" s="104"/>
      <c r="B1677" s="105"/>
      <c r="C1677" s="88"/>
      <c r="D1677" s="88"/>
      <c r="E1677" s="87"/>
      <c r="F1677" s="88"/>
      <c r="G1677" s="123"/>
      <c r="H1677" s="89"/>
      <c r="I1677" s="89"/>
      <c r="J1677" s="89"/>
      <c r="K1677" s="89"/>
      <c r="L1677" s="93"/>
      <c r="M1677" s="132"/>
    </row>
    <row r="1678" spans="1:13" s="85" customFormat="1" x14ac:dyDescent="0.2">
      <c r="A1678" s="101"/>
      <c r="B1678" s="102"/>
      <c r="C1678" s="142"/>
      <c r="D1678" s="88"/>
      <c r="E1678" s="87"/>
      <c r="F1678" s="88"/>
      <c r="G1678" s="123"/>
      <c r="H1678" s="89"/>
      <c r="I1678" s="89"/>
      <c r="J1678" s="89"/>
      <c r="K1678" s="89"/>
      <c r="L1678" s="88"/>
      <c r="M1678" s="132"/>
    </row>
    <row r="1679" spans="1:13" s="85" customFormat="1" x14ac:dyDescent="0.2">
      <c r="A1679" s="104"/>
      <c r="B1679" s="105"/>
      <c r="C1679" s="88"/>
      <c r="D1679" s="88"/>
      <c r="E1679" s="87"/>
      <c r="F1679" s="88"/>
      <c r="G1679" s="123"/>
      <c r="H1679" s="89"/>
      <c r="I1679" s="89"/>
      <c r="J1679" s="89"/>
      <c r="K1679" s="89"/>
      <c r="L1679" s="88"/>
      <c r="M1679" s="132"/>
    </row>
    <row r="1680" spans="1:13" s="85" customFormat="1" x14ac:dyDescent="0.2">
      <c r="A1680" s="104"/>
      <c r="B1680" s="105"/>
      <c r="C1680" s="88"/>
      <c r="D1680" s="88"/>
      <c r="E1680" s="87"/>
      <c r="F1680" s="88"/>
      <c r="G1680" s="123"/>
      <c r="H1680" s="89"/>
      <c r="I1680" s="89"/>
      <c r="J1680" s="89"/>
      <c r="K1680" s="89"/>
      <c r="L1680" s="88"/>
      <c r="M1680" s="133"/>
    </row>
    <row r="1681" spans="1:13" s="85" customFormat="1" x14ac:dyDescent="0.2">
      <c r="A1681" s="104"/>
      <c r="B1681" s="105"/>
      <c r="C1681" s="88"/>
      <c r="D1681" s="88"/>
      <c r="E1681" s="87"/>
      <c r="F1681" s="88"/>
      <c r="G1681" s="123"/>
      <c r="H1681" s="89"/>
      <c r="I1681" s="89"/>
      <c r="J1681" s="89"/>
      <c r="K1681" s="89"/>
      <c r="L1681" s="88"/>
      <c r="M1681" s="133"/>
    </row>
    <row r="1682" spans="1:13" s="85" customFormat="1" x14ac:dyDescent="0.2">
      <c r="A1682" s="104"/>
      <c r="B1682" s="105"/>
      <c r="C1682" s="88"/>
      <c r="D1682" s="88"/>
      <c r="E1682" s="87"/>
      <c r="F1682" s="88"/>
      <c r="G1682" s="123"/>
      <c r="H1682" s="89"/>
      <c r="I1682" s="89"/>
      <c r="J1682" s="89"/>
      <c r="K1682" s="89"/>
      <c r="L1682" s="88"/>
      <c r="M1682" s="133"/>
    </row>
    <row r="1683" spans="1:13" s="85" customFormat="1" x14ac:dyDescent="0.2">
      <c r="A1683" s="104"/>
      <c r="B1683" s="105"/>
      <c r="C1683" s="88"/>
      <c r="D1683" s="88"/>
      <c r="E1683" s="87"/>
      <c r="F1683" s="88"/>
      <c r="G1683" s="123"/>
      <c r="H1683" s="89"/>
      <c r="I1683" s="89"/>
      <c r="J1683" s="89"/>
      <c r="K1683" s="89"/>
      <c r="L1683" s="88"/>
      <c r="M1683" s="133"/>
    </row>
    <row r="1684" spans="1:13" s="85" customFormat="1" x14ac:dyDescent="0.2">
      <c r="A1684" s="104"/>
      <c r="B1684" s="105"/>
      <c r="C1684" s="88"/>
      <c r="D1684" s="88"/>
      <c r="E1684" s="87"/>
      <c r="F1684" s="88"/>
      <c r="G1684" s="123"/>
      <c r="H1684" s="89"/>
      <c r="I1684" s="89"/>
      <c r="J1684" s="89"/>
      <c r="K1684" s="89"/>
      <c r="L1684" s="88"/>
      <c r="M1684" s="133"/>
    </row>
    <row r="1685" spans="1:13" s="85" customFormat="1" x14ac:dyDescent="0.2">
      <c r="A1685" s="104"/>
      <c r="B1685" s="105"/>
      <c r="C1685" s="88"/>
      <c r="D1685" s="88"/>
      <c r="E1685" s="87"/>
      <c r="F1685" s="88"/>
      <c r="G1685" s="123"/>
      <c r="H1685" s="89"/>
      <c r="I1685" s="89"/>
      <c r="J1685" s="89"/>
      <c r="K1685" s="89"/>
      <c r="L1685" s="88"/>
      <c r="M1685" s="133"/>
    </row>
    <row r="1686" spans="1:13" s="85" customFormat="1" x14ac:dyDescent="0.2">
      <c r="A1686" s="104"/>
      <c r="B1686" s="105"/>
      <c r="C1686" s="88"/>
      <c r="D1686" s="88"/>
      <c r="E1686" s="87"/>
      <c r="F1686" s="88"/>
      <c r="G1686" s="123"/>
      <c r="H1686" s="89"/>
      <c r="I1686" s="89"/>
      <c r="J1686" s="89"/>
      <c r="K1686" s="89"/>
      <c r="L1686" s="93"/>
      <c r="M1686" s="132"/>
    </row>
    <row r="1687" spans="1:13" s="85" customFormat="1" x14ac:dyDescent="0.2">
      <c r="A1687" s="101"/>
      <c r="B1687" s="102"/>
      <c r="C1687" s="142"/>
      <c r="D1687" s="88"/>
      <c r="E1687" s="87"/>
      <c r="F1687" s="88"/>
      <c r="G1687" s="123"/>
      <c r="H1687" s="89"/>
      <c r="I1687" s="89"/>
      <c r="J1687" s="89"/>
      <c r="K1687" s="89"/>
      <c r="L1687" s="88"/>
      <c r="M1687" s="132"/>
    </row>
    <row r="1688" spans="1:13" s="85" customFormat="1" x14ac:dyDescent="0.2">
      <c r="A1688" s="104"/>
      <c r="B1688" s="105"/>
      <c r="C1688" s="88"/>
      <c r="D1688" s="88"/>
      <c r="E1688" s="87"/>
      <c r="F1688" s="88"/>
      <c r="G1688" s="123"/>
      <c r="H1688" s="89"/>
      <c r="I1688" s="89"/>
      <c r="J1688" s="89"/>
      <c r="K1688" s="89"/>
      <c r="L1688" s="93"/>
      <c r="M1688" s="132"/>
    </row>
    <row r="1689" spans="1:13" s="85" customFormat="1" x14ac:dyDescent="0.2">
      <c r="A1689" s="104"/>
      <c r="B1689" s="105"/>
      <c r="C1689" s="88"/>
      <c r="D1689" s="88"/>
      <c r="E1689" s="87"/>
      <c r="F1689" s="88"/>
      <c r="G1689" s="123"/>
      <c r="H1689" s="89"/>
      <c r="I1689" s="89"/>
      <c r="J1689" s="89"/>
      <c r="K1689" s="89"/>
      <c r="L1689" s="93"/>
      <c r="M1689" s="132"/>
    </row>
    <row r="1690" spans="1:13" s="85" customFormat="1" x14ac:dyDescent="0.2">
      <c r="A1690" s="106"/>
      <c r="B1690" s="107"/>
      <c r="C1690" s="111"/>
      <c r="D1690" s="88"/>
      <c r="E1690" s="87"/>
      <c r="F1690" s="88"/>
      <c r="G1690" s="123"/>
      <c r="H1690" s="89"/>
      <c r="I1690" s="89"/>
      <c r="J1690" s="89"/>
      <c r="K1690" s="89"/>
      <c r="L1690" s="88"/>
      <c r="M1690" s="132"/>
    </row>
    <row r="1691" spans="1:13" s="85" customFormat="1" x14ac:dyDescent="0.2">
      <c r="A1691" s="101"/>
      <c r="B1691" s="102"/>
      <c r="C1691" s="142"/>
      <c r="D1691" s="88"/>
      <c r="E1691" s="87"/>
      <c r="F1691" s="88"/>
      <c r="G1691" s="123"/>
      <c r="H1691" s="89"/>
      <c r="I1691" s="89"/>
      <c r="J1691" s="89"/>
      <c r="K1691" s="89"/>
      <c r="L1691" s="88"/>
      <c r="M1691" s="132"/>
    </row>
    <row r="1692" spans="1:13" s="85" customFormat="1" x14ac:dyDescent="0.2">
      <c r="A1692" s="104"/>
      <c r="B1692" s="105"/>
      <c r="C1692" s="88"/>
      <c r="D1692" s="88"/>
      <c r="E1692" s="87"/>
      <c r="F1692" s="88"/>
      <c r="G1692" s="123"/>
      <c r="H1692" s="89"/>
      <c r="I1692" s="89"/>
      <c r="J1692" s="89"/>
      <c r="K1692" s="89"/>
      <c r="L1692" s="93"/>
      <c r="M1692" s="132"/>
    </row>
    <row r="1693" spans="1:13" s="85" customFormat="1" x14ac:dyDescent="0.2">
      <c r="A1693" s="104"/>
      <c r="B1693" s="105"/>
      <c r="C1693" s="88"/>
      <c r="D1693" s="88"/>
      <c r="E1693" s="87"/>
      <c r="F1693" s="88"/>
      <c r="G1693" s="123"/>
      <c r="H1693" s="89"/>
      <c r="I1693" s="89"/>
      <c r="J1693" s="89"/>
      <c r="K1693" s="89"/>
      <c r="L1693" s="93"/>
      <c r="M1693" s="132"/>
    </row>
    <row r="1694" spans="1:13" s="85" customFormat="1" x14ac:dyDescent="0.2">
      <c r="A1694" s="104"/>
      <c r="B1694" s="105"/>
      <c r="C1694" s="88"/>
      <c r="D1694" s="88"/>
      <c r="E1694" s="87"/>
      <c r="F1694" s="88"/>
      <c r="G1694" s="123"/>
      <c r="H1694" s="89"/>
      <c r="I1694" s="89"/>
      <c r="J1694" s="89"/>
      <c r="K1694" s="89"/>
      <c r="L1694" s="88"/>
      <c r="M1694" s="132"/>
    </row>
    <row r="1695" spans="1:13" s="85" customFormat="1" x14ac:dyDescent="0.2">
      <c r="A1695" s="104"/>
      <c r="B1695" s="105"/>
      <c r="C1695" s="88"/>
      <c r="D1695" s="88"/>
      <c r="E1695" s="87"/>
      <c r="F1695" s="88"/>
      <c r="G1695" s="123"/>
      <c r="H1695" s="89"/>
      <c r="I1695" s="89"/>
      <c r="J1695" s="89"/>
      <c r="K1695" s="89"/>
      <c r="L1695" s="93"/>
      <c r="M1695" s="132"/>
    </row>
    <row r="1696" spans="1:13" s="85" customFormat="1" x14ac:dyDescent="0.2">
      <c r="A1696" s="104"/>
      <c r="B1696" s="105"/>
      <c r="C1696" s="88"/>
      <c r="D1696" s="88"/>
      <c r="E1696" s="87"/>
      <c r="F1696" s="88"/>
      <c r="G1696" s="123"/>
      <c r="H1696" s="89"/>
      <c r="I1696" s="89"/>
      <c r="J1696" s="89"/>
      <c r="K1696" s="89"/>
      <c r="L1696" s="88"/>
      <c r="M1696" s="132"/>
    </row>
    <row r="1697" spans="1:13" s="85" customFormat="1" x14ac:dyDescent="0.2">
      <c r="A1697" s="104"/>
      <c r="B1697" s="105"/>
      <c r="C1697" s="88"/>
      <c r="D1697" s="88"/>
      <c r="E1697" s="87"/>
      <c r="F1697" s="88"/>
      <c r="G1697" s="123"/>
      <c r="H1697" s="89"/>
      <c r="I1697" s="89"/>
      <c r="J1697" s="89"/>
      <c r="K1697" s="89"/>
      <c r="L1697" s="88"/>
      <c r="M1697" s="132"/>
    </row>
    <row r="1698" spans="1:13" s="85" customFormat="1" x14ac:dyDescent="0.2">
      <c r="A1698" s="104"/>
      <c r="B1698" s="105"/>
      <c r="C1698" s="88"/>
      <c r="D1698" s="88"/>
      <c r="E1698" s="87"/>
      <c r="F1698" s="88"/>
      <c r="G1698" s="123"/>
      <c r="H1698" s="89"/>
      <c r="I1698" s="89"/>
      <c r="J1698" s="89"/>
      <c r="K1698" s="89"/>
      <c r="L1698" s="93"/>
      <c r="M1698" s="133"/>
    </row>
    <row r="1699" spans="1:13" s="85" customFormat="1" x14ac:dyDescent="0.2">
      <c r="A1699" s="104"/>
      <c r="B1699" s="105"/>
      <c r="C1699" s="88"/>
      <c r="D1699" s="88"/>
      <c r="E1699" s="87"/>
      <c r="F1699" s="88"/>
      <c r="G1699" s="123"/>
      <c r="H1699" s="89"/>
      <c r="I1699" s="89"/>
      <c r="J1699" s="89"/>
      <c r="K1699" s="89"/>
      <c r="L1699" s="93"/>
      <c r="M1699" s="132"/>
    </row>
    <row r="1700" spans="1:13" s="85" customFormat="1" x14ac:dyDescent="0.2">
      <c r="A1700" s="104"/>
      <c r="B1700" s="105"/>
      <c r="C1700" s="88"/>
      <c r="D1700" s="88"/>
      <c r="E1700" s="87"/>
      <c r="F1700" s="88"/>
      <c r="G1700" s="123"/>
      <c r="H1700" s="89"/>
      <c r="I1700" s="89"/>
      <c r="J1700" s="89"/>
      <c r="K1700" s="89"/>
      <c r="L1700" s="93"/>
      <c r="M1700" s="132"/>
    </row>
    <row r="1701" spans="1:13" s="85" customFormat="1" x14ac:dyDescent="0.2">
      <c r="A1701" s="104"/>
      <c r="B1701" s="105"/>
      <c r="C1701" s="88"/>
      <c r="D1701" s="88"/>
      <c r="E1701" s="87"/>
      <c r="F1701" s="88"/>
      <c r="G1701" s="123"/>
      <c r="H1701" s="89"/>
      <c r="I1701" s="89"/>
      <c r="J1701" s="89"/>
      <c r="K1701" s="89"/>
      <c r="L1701" s="93"/>
      <c r="M1701" s="132"/>
    </row>
    <row r="1702" spans="1:13" s="85" customFormat="1" x14ac:dyDescent="0.2">
      <c r="A1702" s="104"/>
      <c r="B1702" s="105"/>
      <c r="C1702" s="88"/>
      <c r="D1702" s="88"/>
      <c r="E1702" s="87"/>
      <c r="F1702" s="88"/>
      <c r="G1702" s="123"/>
      <c r="H1702" s="89"/>
      <c r="I1702" s="89"/>
      <c r="J1702" s="89"/>
      <c r="K1702" s="89"/>
      <c r="L1702" s="93"/>
      <c r="M1702" s="132"/>
    </row>
    <row r="1703" spans="1:13" s="85" customFormat="1" x14ac:dyDescent="0.2">
      <c r="A1703" s="104"/>
      <c r="B1703" s="105"/>
      <c r="C1703" s="88"/>
      <c r="D1703" s="88"/>
      <c r="E1703" s="87"/>
      <c r="F1703" s="88"/>
      <c r="G1703" s="123"/>
      <c r="H1703" s="89"/>
      <c r="I1703" s="89"/>
      <c r="J1703" s="89"/>
      <c r="K1703" s="89"/>
      <c r="L1703" s="93"/>
      <c r="M1703" s="132"/>
    </row>
    <row r="1704" spans="1:13" s="85" customFormat="1" x14ac:dyDescent="0.2">
      <c r="A1704" s="104"/>
      <c r="B1704" s="105"/>
      <c r="C1704" s="88"/>
      <c r="D1704" s="88"/>
      <c r="E1704" s="87"/>
      <c r="F1704" s="88"/>
      <c r="G1704" s="123"/>
      <c r="H1704" s="89"/>
      <c r="I1704" s="89"/>
      <c r="J1704" s="89"/>
      <c r="K1704" s="89"/>
      <c r="L1704" s="93"/>
      <c r="M1704" s="132"/>
    </row>
    <row r="1705" spans="1:13" s="85" customFormat="1" x14ac:dyDescent="0.2">
      <c r="A1705" s="104"/>
      <c r="B1705" s="105"/>
      <c r="C1705" s="88"/>
      <c r="D1705" s="88"/>
      <c r="E1705" s="87"/>
      <c r="F1705" s="88"/>
      <c r="G1705" s="123"/>
      <c r="H1705" s="89"/>
      <c r="I1705" s="89"/>
      <c r="J1705" s="89"/>
      <c r="K1705" s="89"/>
      <c r="L1705" s="93"/>
      <c r="M1705" s="132"/>
    </row>
    <row r="1706" spans="1:13" s="85" customFormat="1" x14ac:dyDescent="0.2">
      <c r="A1706" s="104"/>
      <c r="B1706" s="105"/>
      <c r="C1706" s="88"/>
      <c r="D1706" s="88"/>
      <c r="E1706" s="87"/>
      <c r="F1706" s="88"/>
      <c r="G1706" s="123"/>
      <c r="H1706" s="89"/>
      <c r="I1706" s="89"/>
      <c r="J1706" s="89"/>
      <c r="K1706" s="89"/>
      <c r="L1706" s="111"/>
      <c r="M1706" s="132"/>
    </row>
    <row r="1707" spans="1:13" s="85" customFormat="1" x14ac:dyDescent="0.2">
      <c r="A1707" s="104"/>
      <c r="B1707" s="105"/>
      <c r="C1707" s="88"/>
      <c r="D1707" s="88"/>
      <c r="E1707" s="87"/>
      <c r="F1707" s="88"/>
      <c r="G1707" s="123"/>
      <c r="H1707" s="89"/>
      <c r="I1707" s="89"/>
      <c r="J1707" s="89"/>
      <c r="K1707" s="89"/>
      <c r="L1707" s="93"/>
      <c r="M1707" s="132"/>
    </row>
    <row r="1708" spans="1:13" s="85" customFormat="1" x14ac:dyDescent="0.2">
      <c r="A1708" s="104"/>
      <c r="B1708" s="105"/>
      <c r="C1708" s="88"/>
      <c r="D1708" s="88"/>
      <c r="E1708" s="87"/>
      <c r="F1708" s="88"/>
      <c r="G1708" s="123"/>
      <c r="H1708" s="89"/>
      <c r="I1708" s="89"/>
      <c r="J1708" s="89"/>
      <c r="K1708" s="89"/>
      <c r="L1708" s="93"/>
      <c r="M1708" s="132"/>
    </row>
    <row r="1709" spans="1:13" s="85" customFormat="1" x14ac:dyDescent="0.2">
      <c r="A1709" s="101"/>
      <c r="B1709" s="102"/>
      <c r="C1709" s="142"/>
      <c r="D1709" s="88"/>
      <c r="E1709" s="87"/>
      <c r="F1709" s="88"/>
      <c r="G1709" s="123"/>
      <c r="H1709" s="89"/>
      <c r="I1709" s="89"/>
      <c r="J1709" s="89"/>
      <c r="K1709" s="89"/>
      <c r="L1709" s="88"/>
      <c r="M1709" s="132"/>
    </row>
    <row r="1710" spans="1:13" s="85" customFormat="1" x14ac:dyDescent="0.2">
      <c r="A1710" s="104"/>
      <c r="B1710" s="105"/>
      <c r="C1710" s="88"/>
      <c r="D1710" s="88"/>
      <c r="E1710" s="87"/>
      <c r="F1710" s="88"/>
      <c r="G1710" s="123"/>
      <c r="H1710" s="89"/>
      <c r="I1710" s="89"/>
      <c r="J1710" s="89"/>
      <c r="K1710" s="89"/>
      <c r="L1710" s="93"/>
      <c r="M1710" s="132"/>
    </row>
    <row r="1711" spans="1:13" s="85" customFormat="1" x14ac:dyDescent="0.2">
      <c r="A1711" s="101"/>
      <c r="B1711" s="102"/>
      <c r="C1711" s="142"/>
      <c r="D1711" s="88"/>
      <c r="E1711" s="87"/>
      <c r="F1711" s="88"/>
      <c r="G1711" s="123"/>
      <c r="H1711" s="89"/>
      <c r="I1711" s="89"/>
      <c r="J1711" s="89"/>
      <c r="K1711" s="89"/>
      <c r="L1711" s="88"/>
      <c r="M1711" s="132"/>
    </row>
    <row r="1712" spans="1:13" s="85" customFormat="1" x14ac:dyDescent="0.2">
      <c r="A1712" s="104"/>
      <c r="B1712" s="105"/>
      <c r="C1712" s="88"/>
      <c r="D1712" s="88"/>
      <c r="E1712" s="87"/>
      <c r="F1712" s="88"/>
      <c r="G1712" s="123"/>
      <c r="H1712" s="89"/>
      <c r="I1712" s="89"/>
      <c r="J1712" s="89"/>
      <c r="K1712" s="89"/>
      <c r="L1712" s="93"/>
      <c r="M1712" s="132"/>
    </row>
    <row r="1713" spans="1:13" s="85" customFormat="1" x14ac:dyDescent="0.2">
      <c r="A1713" s="104"/>
      <c r="B1713" s="105"/>
      <c r="C1713" s="88"/>
      <c r="D1713" s="88"/>
      <c r="E1713" s="87"/>
      <c r="F1713" s="88"/>
      <c r="G1713" s="123"/>
      <c r="H1713" s="89"/>
      <c r="I1713" s="89"/>
      <c r="J1713" s="89"/>
      <c r="K1713" s="89"/>
      <c r="L1713" s="93"/>
      <c r="M1713" s="132"/>
    </row>
    <row r="1714" spans="1:13" s="85" customFormat="1" x14ac:dyDescent="0.2">
      <c r="A1714" s="101"/>
      <c r="B1714" s="102"/>
      <c r="C1714" s="142"/>
      <c r="D1714" s="88"/>
      <c r="E1714" s="87"/>
      <c r="F1714" s="88"/>
      <c r="G1714" s="123"/>
      <c r="H1714" s="89"/>
      <c r="I1714" s="89"/>
      <c r="J1714" s="89"/>
      <c r="K1714" s="89"/>
      <c r="L1714" s="88"/>
      <c r="M1714" s="132"/>
    </row>
    <row r="1715" spans="1:13" s="85" customFormat="1" x14ac:dyDescent="0.2">
      <c r="A1715" s="104"/>
      <c r="B1715" s="105"/>
      <c r="C1715" s="88"/>
      <c r="D1715" s="88"/>
      <c r="E1715" s="87"/>
      <c r="F1715" s="88"/>
      <c r="G1715" s="123"/>
      <c r="H1715" s="89"/>
      <c r="I1715" s="89"/>
      <c r="J1715" s="89"/>
      <c r="K1715" s="89"/>
      <c r="L1715" s="93"/>
      <c r="M1715" s="132"/>
    </row>
    <row r="1716" spans="1:13" s="85" customFormat="1" x14ac:dyDescent="0.2">
      <c r="A1716" s="104"/>
      <c r="B1716" s="105"/>
      <c r="C1716" s="88"/>
      <c r="D1716" s="88"/>
      <c r="E1716" s="87"/>
      <c r="F1716" s="88"/>
      <c r="G1716" s="123"/>
      <c r="H1716" s="89"/>
      <c r="I1716" s="89"/>
      <c r="J1716" s="89"/>
      <c r="K1716" s="89"/>
      <c r="L1716" s="93"/>
      <c r="M1716" s="132"/>
    </row>
    <row r="1717" spans="1:13" s="85" customFormat="1" x14ac:dyDescent="0.2">
      <c r="A1717" s="104"/>
      <c r="B1717" s="105"/>
      <c r="C1717" s="88"/>
      <c r="D1717" s="88"/>
      <c r="E1717" s="87"/>
      <c r="F1717" s="88"/>
      <c r="G1717" s="123"/>
      <c r="H1717" s="89"/>
      <c r="I1717" s="89"/>
      <c r="J1717" s="89"/>
      <c r="K1717" s="89"/>
      <c r="L1717" s="93"/>
      <c r="M1717" s="132"/>
    </row>
    <row r="1718" spans="1:13" s="85" customFormat="1" x14ac:dyDescent="0.2">
      <c r="A1718" s="101"/>
      <c r="B1718" s="102"/>
      <c r="C1718" s="142"/>
      <c r="D1718" s="88"/>
      <c r="E1718" s="87"/>
      <c r="F1718" s="88"/>
      <c r="G1718" s="123"/>
      <c r="H1718" s="89"/>
      <c r="I1718" s="89"/>
      <c r="J1718" s="89"/>
      <c r="K1718" s="89"/>
      <c r="L1718" s="88"/>
      <c r="M1718" s="132"/>
    </row>
    <row r="1719" spans="1:13" s="85" customFormat="1" x14ac:dyDescent="0.2">
      <c r="A1719" s="104"/>
      <c r="B1719" s="105"/>
      <c r="C1719" s="88"/>
      <c r="D1719" s="88"/>
      <c r="E1719" s="87"/>
      <c r="F1719" s="88"/>
      <c r="G1719" s="123"/>
      <c r="H1719" s="89"/>
      <c r="I1719" s="89"/>
      <c r="J1719" s="89"/>
      <c r="K1719" s="89"/>
      <c r="L1719" s="93"/>
      <c r="M1719" s="132"/>
    </row>
    <row r="1720" spans="1:13" s="85" customFormat="1" x14ac:dyDescent="0.2">
      <c r="A1720" s="101"/>
      <c r="B1720" s="102"/>
      <c r="C1720" s="142"/>
      <c r="D1720" s="88"/>
      <c r="E1720" s="87"/>
      <c r="F1720" s="88"/>
      <c r="G1720" s="123"/>
      <c r="H1720" s="89"/>
      <c r="I1720" s="89"/>
      <c r="J1720" s="89"/>
      <c r="K1720" s="89"/>
      <c r="L1720" s="88"/>
      <c r="M1720" s="132"/>
    </row>
    <row r="1721" spans="1:13" s="85" customFormat="1" x14ac:dyDescent="0.2">
      <c r="A1721" s="104"/>
      <c r="B1721" s="105"/>
      <c r="C1721" s="88"/>
      <c r="D1721" s="88"/>
      <c r="E1721" s="87"/>
      <c r="F1721" s="88"/>
      <c r="G1721" s="123"/>
      <c r="H1721" s="89"/>
      <c r="I1721" s="89"/>
      <c r="J1721" s="89"/>
      <c r="K1721" s="89"/>
      <c r="L1721" s="88"/>
      <c r="M1721" s="132"/>
    </row>
    <row r="1722" spans="1:13" s="85" customFormat="1" x14ac:dyDescent="0.2">
      <c r="A1722" s="104"/>
      <c r="B1722" s="105"/>
      <c r="C1722" s="88"/>
      <c r="D1722" s="88"/>
      <c r="E1722" s="87"/>
      <c r="F1722" s="88"/>
      <c r="G1722" s="123"/>
      <c r="H1722" s="89"/>
      <c r="I1722" s="89"/>
      <c r="J1722" s="89"/>
      <c r="K1722" s="89"/>
      <c r="L1722" s="88"/>
      <c r="M1722" s="132"/>
    </row>
    <row r="1723" spans="1:13" s="85" customFormat="1" x14ac:dyDescent="0.2">
      <c r="A1723" s="104"/>
      <c r="B1723" s="105"/>
      <c r="C1723" s="88"/>
      <c r="D1723" s="88"/>
      <c r="E1723" s="87"/>
      <c r="F1723" s="88"/>
      <c r="G1723" s="123"/>
      <c r="H1723" s="89"/>
      <c r="I1723" s="89"/>
      <c r="J1723" s="89"/>
      <c r="K1723" s="89"/>
      <c r="L1723" s="88"/>
      <c r="M1723" s="133"/>
    </row>
    <row r="1724" spans="1:13" s="85" customFormat="1" x14ac:dyDescent="0.2">
      <c r="A1724" s="104"/>
      <c r="B1724" s="105"/>
      <c r="C1724" s="88"/>
      <c r="D1724" s="88"/>
      <c r="E1724" s="87"/>
      <c r="F1724" s="88"/>
      <c r="G1724" s="123"/>
      <c r="H1724" s="89"/>
      <c r="I1724" s="89"/>
      <c r="J1724" s="89"/>
      <c r="K1724" s="89"/>
      <c r="L1724" s="93"/>
      <c r="M1724" s="133"/>
    </row>
    <row r="1725" spans="1:13" s="85" customFormat="1" x14ac:dyDescent="0.2">
      <c r="A1725" s="101"/>
      <c r="B1725" s="102"/>
      <c r="C1725" s="142"/>
      <c r="D1725" s="88"/>
      <c r="E1725" s="87"/>
      <c r="F1725" s="88"/>
      <c r="G1725" s="123"/>
      <c r="H1725" s="89"/>
      <c r="I1725" s="89"/>
      <c r="J1725" s="89"/>
      <c r="K1725" s="89"/>
      <c r="L1725" s="88"/>
      <c r="M1725" s="132"/>
    </row>
    <row r="1726" spans="1:13" s="85" customFormat="1" x14ac:dyDescent="0.2">
      <c r="A1726" s="104"/>
      <c r="B1726" s="105"/>
      <c r="C1726" s="88"/>
      <c r="D1726" s="88"/>
      <c r="E1726" s="87"/>
      <c r="F1726" s="88"/>
      <c r="G1726" s="123"/>
      <c r="H1726" s="89"/>
      <c r="I1726" s="89"/>
      <c r="J1726" s="89"/>
      <c r="K1726" s="89"/>
      <c r="L1726" s="93"/>
      <c r="M1726" s="132"/>
    </row>
    <row r="1727" spans="1:13" s="85" customFormat="1" x14ac:dyDescent="0.2">
      <c r="A1727" s="101"/>
      <c r="B1727" s="102"/>
      <c r="C1727" s="142"/>
      <c r="D1727" s="88"/>
      <c r="E1727" s="87"/>
      <c r="F1727" s="88"/>
      <c r="G1727" s="123"/>
      <c r="H1727" s="89"/>
      <c r="I1727" s="89"/>
      <c r="J1727" s="89"/>
      <c r="K1727" s="89"/>
      <c r="L1727" s="88"/>
      <c r="M1727" s="132"/>
    </row>
    <row r="1728" spans="1:13" s="85" customFormat="1" x14ac:dyDescent="0.2">
      <c r="A1728" s="104"/>
      <c r="B1728" s="105"/>
      <c r="C1728" s="88"/>
      <c r="D1728" s="88"/>
      <c r="E1728" s="87"/>
      <c r="F1728" s="88"/>
      <c r="G1728" s="123"/>
      <c r="H1728" s="89"/>
      <c r="I1728" s="89"/>
      <c r="J1728" s="89"/>
      <c r="K1728" s="89"/>
      <c r="L1728" s="93"/>
      <c r="M1728" s="132"/>
    </row>
    <row r="1729" spans="1:13" s="85" customFormat="1" x14ac:dyDescent="0.2">
      <c r="A1729" s="104"/>
      <c r="B1729" s="105"/>
      <c r="C1729" s="88"/>
      <c r="D1729" s="88"/>
      <c r="E1729" s="87"/>
      <c r="F1729" s="88"/>
      <c r="G1729" s="123"/>
      <c r="H1729" s="89"/>
      <c r="I1729" s="89"/>
      <c r="J1729" s="89"/>
      <c r="K1729" s="89"/>
      <c r="L1729" s="93"/>
      <c r="M1729" s="132"/>
    </row>
    <row r="1730" spans="1:13" s="85" customFormat="1" x14ac:dyDescent="0.2">
      <c r="A1730" s="106"/>
      <c r="B1730" s="107"/>
      <c r="C1730" s="111"/>
      <c r="D1730" s="88"/>
      <c r="E1730" s="87"/>
      <c r="F1730" s="88"/>
      <c r="G1730" s="123"/>
      <c r="H1730" s="89"/>
      <c r="I1730" s="89"/>
      <c r="J1730" s="89"/>
      <c r="K1730" s="89"/>
      <c r="L1730" s="88"/>
      <c r="M1730" s="132"/>
    </row>
    <row r="1731" spans="1:13" s="85" customFormat="1" x14ac:dyDescent="0.2">
      <c r="A1731" s="101"/>
      <c r="B1731" s="102"/>
      <c r="C1731" s="142"/>
      <c r="D1731" s="88"/>
      <c r="E1731" s="87"/>
      <c r="F1731" s="88"/>
      <c r="G1731" s="123"/>
      <c r="H1731" s="89"/>
      <c r="I1731" s="89"/>
      <c r="J1731" s="89"/>
      <c r="K1731" s="89"/>
      <c r="L1731" s="88"/>
      <c r="M1731" s="132"/>
    </row>
    <row r="1732" spans="1:13" s="85" customFormat="1" x14ac:dyDescent="0.2">
      <c r="A1732" s="104"/>
      <c r="B1732" s="105"/>
      <c r="C1732" s="88"/>
      <c r="D1732" s="88"/>
      <c r="E1732" s="87"/>
      <c r="F1732" s="88"/>
      <c r="G1732" s="123"/>
      <c r="H1732" s="89"/>
      <c r="I1732" s="89"/>
      <c r="J1732" s="89"/>
      <c r="K1732" s="89"/>
      <c r="L1732" s="93"/>
      <c r="M1732" s="132"/>
    </row>
    <row r="1733" spans="1:13" s="85" customFormat="1" x14ac:dyDescent="0.2">
      <c r="A1733" s="104"/>
      <c r="B1733" s="105"/>
      <c r="C1733" s="88"/>
      <c r="D1733" s="88"/>
      <c r="E1733" s="87"/>
      <c r="F1733" s="88"/>
      <c r="G1733" s="123"/>
      <c r="H1733" s="89"/>
      <c r="I1733" s="89"/>
      <c r="J1733" s="89"/>
      <c r="K1733" s="89"/>
      <c r="L1733" s="93"/>
      <c r="M1733" s="132"/>
    </row>
    <row r="1734" spans="1:13" s="85" customFormat="1" x14ac:dyDescent="0.2">
      <c r="A1734" s="104"/>
      <c r="B1734" s="105"/>
      <c r="C1734" s="88"/>
      <c r="D1734" s="88"/>
      <c r="E1734" s="87"/>
      <c r="F1734" s="88"/>
      <c r="G1734" s="123"/>
      <c r="H1734" s="89"/>
      <c r="I1734" s="89"/>
      <c r="J1734" s="89"/>
      <c r="K1734" s="89"/>
      <c r="L1734" s="93"/>
      <c r="M1734" s="132"/>
    </row>
    <row r="1735" spans="1:13" s="85" customFormat="1" x14ac:dyDescent="0.2">
      <c r="A1735" s="104"/>
      <c r="B1735" s="105"/>
      <c r="C1735" s="88"/>
      <c r="D1735" s="88"/>
      <c r="E1735" s="87"/>
      <c r="F1735" s="88"/>
      <c r="G1735" s="123"/>
      <c r="H1735" s="89"/>
      <c r="I1735" s="89"/>
      <c r="J1735" s="89"/>
      <c r="K1735" s="89"/>
      <c r="L1735" s="93"/>
      <c r="M1735" s="132"/>
    </row>
    <row r="1736" spans="1:13" s="85" customFormat="1" x14ac:dyDescent="0.2">
      <c r="A1736" s="104"/>
      <c r="B1736" s="105"/>
      <c r="C1736" s="88"/>
      <c r="D1736" s="88"/>
      <c r="E1736" s="87"/>
      <c r="F1736" s="88"/>
      <c r="G1736" s="123"/>
      <c r="H1736" s="89"/>
      <c r="I1736" s="89"/>
      <c r="J1736" s="89"/>
      <c r="K1736" s="89"/>
      <c r="L1736" s="93"/>
      <c r="M1736" s="132"/>
    </row>
    <row r="1737" spans="1:13" s="85" customFormat="1" x14ac:dyDescent="0.2">
      <c r="A1737" s="104"/>
      <c r="B1737" s="105"/>
      <c r="C1737" s="88"/>
      <c r="D1737" s="88"/>
      <c r="E1737" s="87"/>
      <c r="F1737" s="88"/>
      <c r="G1737" s="123"/>
      <c r="H1737" s="89"/>
      <c r="I1737" s="89"/>
      <c r="J1737" s="89"/>
      <c r="K1737" s="89"/>
      <c r="L1737" s="93"/>
      <c r="M1737" s="132"/>
    </row>
    <row r="1738" spans="1:13" s="85" customFormat="1" x14ac:dyDescent="0.2">
      <c r="A1738" s="101"/>
      <c r="B1738" s="102"/>
      <c r="C1738" s="142"/>
      <c r="D1738" s="88"/>
      <c r="E1738" s="87"/>
      <c r="F1738" s="88"/>
      <c r="G1738" s="123"/>
      <c r="H1738" s="89"/>
      <c r="I1738" s="89"/>
      <c r="J1738" s="89"/>
      <c r="K1738" s="89"/>
      <c r="L1738" s="88"/>
      <c r="M1738" s="132"/>
    </row>
    <row r="1739" spans="1:13" s="85" customFormat="1" x14ac:dyDescent="0.2">
      <c r="A1739" s="104"/>
      <c r="B1739" s="105"/>
      <c r="C1739" s="88"/>
      <c r="D1739" s="88"/>
      <c r="E1739" s="87"/>
      <c r="F1739" s="88"/>
      <c r="G1739" s="123"/>
      <c r="H1739" s="89"/>
      <c r="I1739" s="89"/>
      <c r="J1739" s="89"/>
      <c r="K1739" s="89"/>
      <c r="L1739" s="93"/>
      <c r="M1739" s="132"/>
    </row>
    <row r="1740" spans="1:13" s="85" customFormat="1" x14ac:dyDescent="0.2">
      <c r="A1740" s="104"/>
      <c r="B1740" s="105"/>
      <c r="C1740" s="88"/>
      <c r="D1740" s="88"/>
      <c r="E1740" s="87"/>
      <c r="F1740" s="88"/>
      <c r="G1740" s="123"/>
      <c r="H1740" s="89"/>
      <c r="I1740" s="89"/>
      <c r="J1740" s="89"/>
      <c r="K1740" s="89"/>
      <c r="L1740" s="93"/>
      <c r="M1740" s="132"/>
    </row>
    <row r="1741" spans="1:13" s="85" customFormat="1" x14ac:dyDescent="0.2">
      <c r="A1741" s="104"/>
      <c r="B1741" s="105"/>
      <c r="C1741" s="88"/>
      <c r="D1741" s="88"/>
      <c r="E1741" s="87"/>
      <c r="F1741" s="88"/>
      <c r="G1741" s="123"/>
      <c r="H1741" s="89"/>
      <c r="I1741" s="89"/>
      <c r="J1741" s="89"/>
      <c r="K1741" s="89"/>
      <c r="L1741" s="93"/>
      <c r="M1741" s="132"/>
    </row>
    <row r="1742" spans="1:13" s="85" customFormat="1" x14ac:dyDescent="0.2">
      <c r="A1742" s="101"/>
      <c r="B1742" s="102"/>
      <c r="C1742" s="142"/>
      <c r="D1742" s="88"/>
      <c r="E1742" s="87"/>
      <c r="F1742" s="88"/>
      <c r="G1742" s="123"/>
      <c r="H1742" s="89"/>
      <c r="I1742" s="89"/>
      <c r="J1742" s="89"/>
      <c r="K1742" s="89"/>
      <c r="L1742" s="88"/>
      <c r="M1742" s="132"/>
    </row>
    <row r="1743" spans="1:13" s="85" customFormat="1" x14ac:dyDescent="0.2">
      <c r="A1743" s="104"/>
      <c r="B1743" s="105"/>
      <c r="C1743" s="88"/>
      <c r="D1743" s="88"/>
      <c r="E1743" s="87"/>
      <c r="F1743" s="88"/>
      <c r="G1743" s="123"/>
      <c r="H1743" s="89"/>
      <c r="I1743" s="89"/>
      <c r="J1743" s="89"/>
      <c r="K1743" s="89"/>
      <c r="L1743" s="93"/>
      <c r="M1743" s="132"/>
    </row>
    <row r="1744" spans="1:13" s="85" customFormat="1" x14ac:dyDescent="0.2">
      <c r="A1744" s="104"/>
      <c r="B1744" s="105"/>
      <c r="C1744" s="88"/>
      <c r="D1744" s="88"/>
      <c r="E1744" s="87"/>
      <c r="F1744" s="88"/>
      <c r="G1744" s="123"/>
      <c r="H1744" s="89"/>
      <c r="I1744" s="89"/>
      <c r="J1744" s="89"/>
      <c r="K1744" s="89"/>
      <c r="L1744" s="93"/>
      <c r="M1744" s="132"/>
    </row>
    <row r="1745" spans="1:13" s="85" customFormat="1" x14ac:dyDescent="0.2">
      <c r="A1745" s="104"/>
      <c r="B1745" s="105"/>
      <c r="C1745" s="88"/>
      <c r="D1745" s="88"/>
      <c r="E1745" s="87"/>
      <c r="F1745" s="88"/>
      <c r="G1745" s="123"/>
      <c r="H1745" s="89"/>
      <c r="I1745" s="89"/>
      <c r="J1745" s="89"/>
      <c r="K1745" s="89"/>
      <c r="L1745" s="93"/>
      <c r="M1745" s="132"/>
    </row>
    <row r="1746" spans="1:13" s="85" customFormat="1" x14ac:dyDescent="0.2">
      <c r="A1746" s="104"/>
      <c r="B1746" s="105"/>
      <c r="C1746" s="88"/>
      <c r="D1746" s="88"/>
      <c r="E1746" s="87"/>
      <c r="F1746" s="88"/>
      <c r="G1746" s="123"/>
      <c r="H1746" s="89"/>
      <c r="I1746" s="89"/>
      <c r="J1746" s="89"/>
      <c r="K1746" s="89"/>
      <c r="L1746" s="93"/>
      <c r="M1746" s="132"/>
    </row>
    <row r="1747" spans="1:13" s="85" customFormat="1" x14ac:dyDescent="0.2">
      <c r="A1747" s="104"/>
      <c r="B1747" s="105"/>
      <c r="C1747" s="88"/>
      <c r="D1747" s="88"/>
      <c r="E1747" s="87"/>
      <c r="F1747" s="88"/>
      <c r="G1747" s="123"/>
      <c r="H1747" s="89"/>
      <c r="I1747" s="89"/>
      <c r="J1747" s="89"/>
      <c r="K1747" s="89"/>
      <c r="L1747" s="93"/>
      <c r="M1747" s="132"/>
    </row>
    <row r="1748" spans="1:13" s="85" customFormat="1" x14ac:dyDescent="0.2">
      <c r="A1748" s="104"/>
      <c r="B1748" s="105"/>
      <c r="C1748" s="88"/>
      <c r="D1748" s="88"/>
      <c r="E1748" s="87"/>
      <c r="F1748" s="88"/>
      <c r="G1748" s="123"/>
      <c r="H1748" s="89"/>
      <c r="I1748" s="89"/>
      <c r="J1748" s="89"/>
      <c r="K1748" s="89"/>
      <c r="L1748" s="93"/>
      <c r="M1748" s="132"/>
    </row>
    <row r="1749" spans="1:13" s="85" customFormat="1" x14ac:dyDescent="0.2">
      <c r="A1749" s="104"/>
      <c r="B1749" s="105"/>
      <c r="C1749" s="88"/>
      <c r="D1749" s="88"/>
      <c r="E1749" s="87"/>
      <c r="F1749" s="88"/>
      <c r="G1749" s="123"/>
      <c r="H1749" s="89"/>
      <c r="I1749" s="89"/>
      <c r="J1749" s="89"/>
      <c r="K1749" s="89"/>
      <c r="L1749" s="93"/>
      <c r="M1749" s="132"/>
    </row>
    <row r="1750" spans="1:13" s="85" customFormat="1" x14ac:dyDescent="0.2">
      <c r="A1750" s="104"/>
      <c r="B1750" s="105"/>
      <c r="C1750" s="88"/>
      <c r="D1750" s="88"/>
      <c r="E1750" s="87"/>
      <c r="F1750" s="88"/>
      <c r="G1750" s="123"/>
      <c r="H1750" s="89"/>
      <c r="I1750" s="89"/>
      <c r="J1750" s="89"/>
      <c r="K1750" s="89"/>
      <c r="L1750" s="93"/>
      <c r="M1750" s="132"/>
    </row>
    <row r="1751" spans="1:13" s="85" customFormat="1" x14ac:dyDescent="0.2">
      <c r="A1751" s="104"/>
      <c r="B1751" s="105"/>
      <c r="C1751" s="88"/>
      <c r="D1751" s="88"/>
      <c r="E1751" s="87"/>
      <c r="F1751" s="88"/>
      <c r="G1751" s="123"/>
      <c r="H1751" s="89"/>
      <c r="I1751" s="89"/>
      <c r="J1751" s="89"/>
      <c r="K1751" s="89"/>
      <c r="L1751" s="93"/>
      <c r="M1751" s="132"/>
    </row>
    <row r="1752" spans="1:13" s="85" customFormat="1" x14ac:dyDescent="0.2">
      <c r="A1752" s="101"/>
      <c r="B1752" s="102"/>
      <c r="C1752" s="142"/>
      <c r="D1752" s="88"/>
      <c r="E1752" s="87"/>
      <c r="F1752" s="88"/>
      <c r="G1752" s="123"/>
      <c r="H1752" s="89"/>
      <c r="I1752" s="89"/>
      <c r="J1752" s="89"/>
      <c r="K1752" s="89"/>
      <c r="L1752" s="88"/>
      <c r="M1752" s="132"/>
    </row>
    <row r="1753" spans="1:13" s="85" customFormat="1" x14ac:dyDescent="0.2">
      <c r="A1753" s="104"/>
      <c r="B1753" s="105"/>
      <c r="C1753" s="88"/>
      <c r="D1753" s="88"/>
      <c r="E1753" s="87"/>
      <c r="F1753" s="88"/>
      <c r="G1753" s="123"/>
      <c r="H1753" s="89"/>
      <c r="I1753" s="89"/>
      <c r="J1753" s="89"/>
      <c r="K1753" s="89"/>
      <c r="L1753" s="93"/>
      <c r="M1753" s="132"/>
    </row>
    <row r="1754" spans="1:13" s="85" customFormat="1" x14ac:dyDescent="0.2">
      <c r="A1754" s="101"/>
      <c r="B1754" s="102"/>
      <c r="C1754" s="142"/>
      <c r="D1754" s="88"/>
      <c r="E1754" s="87"/>
      <c r="F1754" s="88"/>
      <c r="G1754" s="123"/>
      <c r="H1754" s="89"/>
      <c r="I1754" s="89"/>
      <c r="J1754" s="89"/>
      <c r="K1754" s="89"/>
      <c r="L1754" s="88"/>
      <c r="M1754" s="132"/>
    </row>
    <row r="1755" spans="1:13" s="85" customFormat="1" x14ac:dyDescent="0.2">
      <c r="A1755" s="104"/>
      <c r="B1755" s="105"/>
      <c r="C1755" s="88"/>
      <c r="D1755" s="88"/>
      <c r="E1755" s="87"/>
      <c r="F1755" s="88"/>
      <c r="G1755" s="123"/>
      <c r="H1755" s="89"/>
      <c r="I1755" s="89"/>
      <c r="J1755" s="89"/>
      <c r="K1755" s="89"/>
      <c r="L1755" s="88"/>
      <c r="M1755" s="132"/>
    </row>
    <row r="1756" spans="1:13" s="85" customFormat="1" x14ac:dyDescent="0.2">
      <c r="A1756" s="104"/>
      <c r="B1756" s="105"/>
      <c r="C1756" s="88"/>
      <c r="D1756" s="88"/>
      <c r="E1756" s="87"/>
      <c r="F1756" s="88"/>
      <c r="G1756" s="123"/>
      <c r="H1756" s="89"/>
      <c r="I1756" s="89"/>
      <c r="J1756" s="89"/>
      <c r="K1756" s="89"/>
      <c r="L1756" s="88"/>
      <c r="M1756" s="133"/>
    </row>
    <row r="1757" spans="1:13" s="85" customFormat="1" x14ac:dyDescent="0.2">
      <c r="A1757" s="104"/>
      <c r="B1757" s="105"/>
      <c r="C1757" s="88"/>
      <c r="D1757" s="88"/>
      <c r="E1757" s="87"/>
      <c r="F1757" s="88"/>
      <c r="G1757" s="123"/>
      <c r="H1757" s="89"/>
      <c r="I1757" s="89"/>
      <c r="J1757" s="89"/>
      <c r="K1757" s="89"/>
      <c r="L1757" s="88"/>
      <c r="M1757" s="132"/>
    </row>
    <row r="1758" spans="1:13" s="85" customFormat="1" x14ac:dyDescent="0.2">
      <c r="A1758" s="104"/>
      <c r="B1758" s="105"/>
      <c r="C1758" s="88"/>
      <c r="D1758" s="88"/>
      <c r="E1758" s="87"/>
      <c r="F1758" s="88"/>
      <c r="G1758" s="123"/>
      <c r="H1758" s="89"/>
      <c r="I1758" s="89"/>
      <c r="J1758" s="89"/>
      <c r="K1758" s="89"/>
      <c r="L1758" s="93"/>
      <c r="M1758" s="133"/>
    </row>
    <row r="1759" spans="1:13" s="85" customFormat="1" x14ac:dyDescent="0.2">
      <c r="A1759" s="101"/>
      <c r="B1759" s="102"/>
      <c r="C1759" s="142"/>
      <c r="D1759" s="88"/>
      <c r="E1759" s="87"/>
      <c r="F1759" s="88"/>
      <c r="G1759" s="123"/>
      <c r="H1759" s="89"/>
      <c r="I1759" s="89"/>
      <c r="J1759" s="89"/>
      <c r="K1759" s="89"/>
      <c r="L1759" s="88"/>
      <c r="M1759" s="132"/>
    </row>
    <row r="1760" spans="1:13" s="85" customFormat="1" x14ac:dyDescent="0.2">
      <c r="A1760" s="104"/>
      <c r="B1760" s="105"/>
      <c r="C1760" s="88"/>
      <c r="D1760" s="88"/>
      <c r="E1760" s="87"/>
      <c r="F1760" s="88"/>
      <c r="G1760" s="123"/>
      <c r="H1760" s="89"/>
      <c r="I1760" s="89"/>
      <c r="J1760" s="89"/>
      <c r="K1760" s="89"/>
      <c r="L1760" s="93"/>
      <c r="M1760" s="132"/>
    </row>
    <row r="1761" spans="1:13" s="85" customFormat="1" x14ac:dyDescent="0.2">
      <c r="A1761" s="104"/>
      <c r="B1761" s="105"/>
      <c r="C1761" s="88"/>
      <c r="D1761" s="88"/>
      <c r="E1761" s="87"/>
      <c r="F1761" s="88"/>
      <c r="G1761" s="123"/>
      <c r="H1761" s="89"/>
      <c r="I1761" s="89"/>
      <c r="J1761" s="89"/>
      <c r="K1761" s="89"/>
      <c r="L1761" s="93"/>
      <c r="M1761" s="132"/>
    </row>
    <row r="1762" spans="1:13" s="85" customFormat="1" x14ac:dyDescent="0.2">
      <c r="A1762" s="106"/>
      <c r="B1762" s="107"/>
      <c r="C1762" s="111"/>
      <c r="D1762" s="88"/>
      <c r="E1762" s="87"/>
      <c r="F1762" s="88"/>
      <c r="G1762" s="123"/>
      <c r="H1762" s="89"/>
      <c r="I1762" s="89"/>
      <c r="J1762" s="89"/>
      <c r="K1762" s="89"/>
      <c r="L1762" s="88"/>
      <c r="M1762" s="132"/>
    </row>
    <row r="1763" spans="1:13" s="85" customFormat="1" x14ac:dyDescent="0.2">
      <c r="A1763" s="101"/>
      <c r="B1763" s="102"/>
      <c r="C1763" s="142"/>
      <c r="D1763" s="88"/>
      <c r="E1763" s="87"/>
      <c r="F1763" s="88"/>
      <c r="G1763" s="123"/>
      <c r="H1763" s="89"/>
      <c r="I1763" s="89"/>
      <c r="J1763" s="89"/>
      <c r="K1763" s="89"/>
      <c r="L1763" s="88"/>
      <c r="M1763" s="132"/>
    </row>
    <row r="1764" spans="1:13" s="85" customFormat="1" x14ac:dyDescent="0.2">
      <c r="A1764" s="104"/>
      <c r="B1764" s="105"/>
      <c r="C1764" s="88"/>
      <c r="D1764" s="88"/>
      <c r="E1764" s="87"/>
      <c r="F1764" s="88"/>
      <c r="G1764" s="123"/>
      <c r="H1764" s="89"/>
      <c r="I1764" s="89"/>
      <c r="J1764" s="89"/>
      <c r="K1764" s="89"/>
      <c r="L1764" s="93"/>
      <c r="M1764" s="132"/>
    </row>
    <row r="1765" spans="1:13" s="85" customFormat="1" x14ac:dyDescent="0.2">
      <c r="A1765" s="104"/>
      <c r="B1765" s="105"/>
      <c r="C1765" s="88"/>
      <c r="D1765" s="88"/>
      <c r="E1765" s="87"/>
      <c r="F1765" s="88"/>
      <c r="G1765" s="123"/>
      <c r="H1765" s="89"/>
      <c r="I1765" s="89"/>
      <c r="J1765" s="89"/>
      <c r="K1765" s="89"/>
      <c r="L1765" s="93"/>
      <c r="M1765" s="132"/>
    </row>
    <row r="1766" spans="1:13" s="85" customFormat="1" x14ac:dyDescent="0.2">
      <c r="A1766" s="104"/>
      <c r="B1766" s="105"/>
      <c r="C1766" s="88"/>
      <c r="D1766" s="88"/>
      <c r="E1766" s="87"/>
      <c r="F1766" s="88"/>
      <c r="G1766" s="123"/>
      <c r="H1766" s="89"/>
      <c r="I1766" s="89"/>
      <c r="J1766" s="89"/>
      <c r="K1766" s="89"/>
      <c r="L1766" s="93"/>
      <c r="M1766" s="132"/>
    </row>
    <row r="1767" spans="1:13" s="85" customFormat="1" x14ac:dyDescent="0.2">
      <c r="A1767" s="104"/>
      <c r="B1767" s="105"/>
      <c r="C1767" s="88"/>
      <c r="D1767" s="88"/>
      <c r="E1767" s="87"/>
      <c r="F1767" s="88"/>
      <c r="G1767" s="123"/>
      <c r="H1767" s="89"/>
      <c r="I1767" s="89"/>
      <c r="J1767" s="89"/>
      <c r="K1767" s="89"/>
      <c r="L1767" s="93"/>
      <c r="M1767" s="132"/>
    </row>
    <row r="1768" spans="1:13" s="85" customFormat="1" x14ac:dyDescent="0.2">
      <c r="A1768" s="104"/>
      <c r="B1768" s="105"/>
      <c r="C1768" s="88"/>
      <c r="D1768" s="88"/>
      <c r="E1768" s="87"/>
      <c r="F1768" s="88"/>
      <c r="G1768" s="123"/>
      <c r="H1768" s="89"/>
      <c r="I1768" s="89"/>
      <c r="J1768" s="89"/>
      <c r="K1768" s="89"/>
      <c r="L1768" s="93"/>
      <c r="M1768" s="132"/>
    </row>
    <row r="1769" spans="1:13" s="85" customFormat="1" x14ac:dyDescent="0.2">
      <c r="A1769" s="104"/>
      <c r="B1769" s="105"/>
      <c r="C1769" s="88"/>
      <c r="D1769" s="88"/>
      <c r="E1769" s="87"/>
      <c r="F1769" s="88"/>
      <c r="G1769" s="123"/>
      <c r="H1769" s="89"/>
      <c r="I1769" s="89"/>
      <c r="J1769" s="89"/>
      <c r="K1769" s="89"/>
      <c r="L1769" s="93"/>
      <c r="M1769" s="132"/>
    </row>
    <row r="1770" spans="1:13" s="85" customFormat="1" x14ac:dyDescent="0.2">
      <c r="A1770" s="104"/>
      <c r="B1770" s="105"/>
      <c r="C1770" s="88"/>
      <c r="D1770" s="88"/>
      <c r="E1770" s="87"/>
      <c r="F1770" s="88"/>
      <c r="G1770" s="123"/>
      <c r="H1770" s="89"/>
      <c r="I1770" s="89"/>
      <c r="J1770" s="89"/>
      <c r="K1770" s="89"/>
      <c r="L1770" s="93"/>
      <c r="M1770" s="132"/>
    </row>
    <row r="1771" spans="1:13" s="85" customFormat="1" x14ac:dyDescent="0.2">
      <c r="A1771" s="101"/>
      <c r="B1771" s="102"/>
      <c r="C1771" s="142"/>
      <c r="D1771" s="88"/>
      <c r="E1771" s="87"/>
      <c r="F1771" s="88"/>
      <c r="G1771" s="123"/>
      <c r="H1771" s="89"/>
      <c r="I1771" s="89"/>
      <c r="J1771" s="89"/>
      <c r="K1771" s="89"/>
      <c r="L1771" s="88"/>
      <c r="M1771" s="132"/>
    </row>
    <row r="1772" spans="1:13" s="85" customFormat="1" x14ac:dyDescent="0.2">
      <c r="A1772" s="104"/>
      <c r="B1772" s="105"/>
      <c r="C1772" s="88"/>
      <c r="D1772" s="88"/>
      <c r="E1772" s="87"/>
      <c r="F1772" s="88"/>
      <c r="G1772" s="123"/>
      <c r="H1772" s="89"/>
      <c r="I1772" s="89"/>
      <c r="J1772" s="89"/>
      <c r="K1772" s="89"/>
      <c r="L1772" s="93"/>
      <c r="M1772" s="132"/>
    </row>
    <row r="1773" spans="1:13" s="85" customFormat="1" x14ac:dyDescent="0.2">
      <c r="A1773" s="104"/>
      <c r="B1773" s="105"/>
      <c r="C1773" s="88"/>
      <c r="D1773" s="88"/>
      <c r="E1773" s="87"/>
      <c r="F1773" s="88"/>
      <c r="G1773" s="123"/>
      <c r="H1773" s="89"/>
      <c r="I1773" s="89"/>
      <c r="J1773" s="89"/>
      <c r="K1773" s="89"/>
      <c r="L1773" s="93"/>
      <c r="M1773" s="132"/>
    </row>
    <row r="1774" spans="1:13" s="85" customFormat="1" x14ac:dyDescent="0.2">
      <c r="A1774" s="104"/>
      <c r="B1774" s="105"/>
      <c r="C1774" s="88"/>
      <c r="D1774" s="88"/>
      <c r="E1774" s="87"/>
      <c r="F1774" s="88"/>
      <c r="G1774" s="123"/>
      <c r="H1774" s="89"/>
      <c r="I1774" s="89"/>
      <c r="J1774" s="89"/>
      <c r="K1774" s="89"/>
      <c r="L1774" s="93"/>
      <c r="M1774" s="132"/>
    </row>
    <row r="1775" spans="1:13" s="85" customFormat="1" x14ac:dyDescent="0.2">
      <c r="A1775" s="101"/>
      <c r="B1775" s="102"/>
      <c r="C1775" s="142"/>
      <c r="D1775" s="88"/>
      <c r="E1775" s="87"/>
      <c r="F1775" s="88"/>
      <c r="G1775" s="123"/>
      <c r="H1775" s="89"/>
      <c r="I1775" s="89"/>
      <c r="J1775" s="89"/>
      <c r="K1775" s="89"/>
      <c r="L1775" s="88"/>
      <c r="M1775" s="132"/>
    </row>
    <row r="1776" spans="1:13" s="85" customFormat="1" x14ac:dyDescent="0.2">
      <c r="A1776" s="104"/>
      <c r="B1776" s="105"/>
      <c r="C1776" s="88"/>
      <c r="D1776" s="88"/>
      <c r="E1776" s="87"/>
      <c r="F1776" s="88"/>
      <c r="G1776" s="123"/>
      <c r="H1776" s="89"/>
      <c r="I1776" s="89"/>
      <c r="J1776" s="89"/>
      <c r="K1776" s="89"/>
      <c r="L1776" s="93"/>
      <c r="M1776" s="132"/>
    </row>
    <row r="1777" spans="1:13" s="85" customFormat="1" x14ac:dyDescent="0.2">
      <c r="A1777" s="104"/>
      <c r="B1777" s="105"/>
      <c r="C1777" s="88"/>
      <c r="D1777" s="88"/>
      <c r="E1777" s="87"/>
      <c r="F1777" s="88"/>
      <c r="G1777" s="123"/>
      <c r="H1777" s="89"/>
      <c r="I1777" s="89"/>
      <c r="J1777" s="89"/>
      <c r="K1777" s="89"/>
      <c r="L1777" s="93"/>
      <c r="M1777" s="132"/>
    </row>
    <row r="1778" spans="1:13" s="85" customFormat="1" x14ac:dyDescent="0.2">
      <c r="A1778" s="104"/>
      <c r="B1778" s="105"/>
      <c r="C1778" s="88"/>
      <c r="D1778" s="88"/>
      <c r="E1778" s="87"/>
      <c r="F1778" s="88"/>
      <c r="G1778" s="123"/>
      <c r="H1778" s="89"/>
      <c r="I1778" s="89"/>
      <c r="J1778" s="89"/>
      <c r="K1778" s="89"/>
      <c r="L1778" s="93"/>
      <c r="M1778" s="132"/>
    </row>
    <row r="1779" spans="1:13" s="85" customFormat="1" x14ac:dyDescent="0.2">
      <c r="A1779" s="104"/>
      <c r="B1779" s="105"/>
      <c r="C1779" s="88"/>
      <c r="D1779" s="88"/>
      <c r="E1779" s="87"/>
      <c r="F1779" s="88"/>
      <c r="G1779" s="123"/>
      <c r="H1779" s="89"/>
      <c r="I1779" s="89"/>
      <c r="J1779" s="89"/>
      <c r="K1779" s="89"/>
      <c r="L1779" s="93"/>
      <c r="M1779" s="132"/>
    </row>
    <row r="1780" spans="1:13" s="85" customFormat="1" x14ac:dyDescent="0.2">
      <c r="A1780" s="104"/>
      <c r="B1780" s="105"/>
      <c r="C1780" s="88"/>
      <c r="D1780" s="88"/>
      <c r="E1780" s="87"/>
      <c r="F1780" s="88"/>
      <c r="G1780" s="123"/>
      <c r="H1780" s="89"/>
      <c r="I1780" s="89"/>
      <c r="J1780" s="89"/>
      <c r="K1780" s="89"/>
      <c r="L1780" s="93"/>
      <c r="M1780" s="132"/>
    </row>
    <row r="1781" spans="1:13" s="85" customFormat="1" x14ac:dyDescent="0.2">
      <c r="A1781" s="104"/>
      <c r="B1781" s="105"/>
      <c r="C1781" s="88"/>
      <c r="D1781" s="88"/>
      <c r="E1781" s="87"/>
      <c r="F1781" s="88"/>
      <c r="G1781" s="123"/>
      <c r="H1781" s="89"/>
      <c r="I1781" s="89"/>
      <c r="J1781" s="89"/>
      <c r="K1781" s="89"/>
      <c r="L1781" s="93"/>
      <c r="M1781" s="132"/>
    </row>
    <row r="1782" spans="1:13" s="85" customFormat="1" x14ac:dyDescent="0.2">
      <c r="A1782" s="104"/>
      <c r="B1782" s="105"/>
      <c r="C1782" s="88"/>
      <c r="D1782" s="88"/>
      <c r="E1782" s="87"/>
      <c r="F1782" s="88"/>
      <c r="G1782" s="123"/>
      <c r="H1782" s="89"/>
      <c r="I1782" s="89"/>
      <c r="J1782" s="89"/>
      <c r="K1782" s="89"/>
      <c r="L1782" s="93"/>
      <c r="M1782" s="132"/>
    </row>
    <row r="1783" spans="1:13" s="85" customFormat="1" x14ac:dyDescent="0.2">
      <c r="A1783" s="104"/>
      <c r="B1783" s="105"/>
      <c r="C1783" s="88"/>
      <c r="D1783" s="88"/>
      <c r="E1783" s="87"/>
      <c r="F1783" s="88"/>
      <c r="G1783" s="123"/>
      <c r="H1783" s="89"/>
      <c r="I1783" s="89"/>
      <c r="J1783" s="89"/>
      <c r="K1783" s="89"/>
      <c r="L1783" s="93"/>
      <c r="M1783" s="132"/>
    </row>
    <row r="1784" spans="1:13" s="85" customFormat="1" x14ac:dyDescent="0.2">
      <c r="A1784" s="104"/>
      <c r="B1784" s="105"/>
      <c r="C1784" s="88"/>
      <c r="D1784" s="88"/>
      <c r="E1784" s="87"/>
      <c r="F1784" s="88"/>
      <c r="G1784" s="123"/>
      <c r="H1784" s="89"/>
      <c r="I1784" s="89"/>
      <c r="J1784" s="89"/>
      <c r="K1784" s="89"/>
      <c r="L1784" s="93"/>
      <c r="M1784" s="132"/>
    </row>
    <row r="1785" spans="1:13" s="85" customFormat="1" x14ac:dyDescent="0.2">
      <c r="A1785" s="101"/>
      <c r="B1785" s="102"/>
      <c r="C1785" s="142"/>
      <c r="D1785" s="88"/>
      <c r="E1785" s="87"/>
      <c r="F1785" s="88"/>
      <c r="G1785" s="123"/>
      <c r="H1785" s="89"/>
      <c r="I1785" s="89"/>
      <c r="J1785" s="89"/>
      <c r="K1785" s="89"/>
      <c r="L1785" s="88"/>
      <c r="M1785" s="132"/>
    </row>
    <row r="1786" spans="1:13" s="85" customFormat="1" x14ac:dyDescent="0.2">
      <c r="A1786" s="104"/>
      <c r="B1786" s="105"/>
      <c r="C1786" s="88"/>
      <c r="D1786" s="88"/>
      <c r="E1786" s="87"/>
      <c r="F1786" s="88"/>
      <c r="G1786" s="123"/>
      <c r="H1786" s="89"/>
      <c r="I1786" s="89"/>
      <c r="J1786" s="89"/>
      <c r="K1786" s="89"/>
      <c r="L1786" s="93"/>
      <c r="M1786" s="132"/>
    </row>
    <row r="1787" spans="1:13" s="85" customFormat="1" x14ac:dyDescent="0.2">
      <c r="A1787" s="101"/>
      <c r="B1787" s="102"/>
      <c r="C1787" s="142"/>
      <c r="D1787" s="88"/>
      <c r="E1787" s="87"/>
      <c r="F1787" s="88"/>
      <c r="G1787" s="123"/>
      <c r="H1787" s="89"/>
      <c r="I1787" s="89"/>
      <c r="J1787" s="89"/>
      <c r="K1787" s="89"/>
      <c r="L1787" s="88"/>
      <c r="M1787" s="132"/>
    </row>
    <row r="1788" spans="1:13" s="85" customFormat="1" x14ac:dyDescent="0.2">
      <c r="A1788" s="104"/>
      <c r="B1788" s="105"/>
      <c r="C1788" s="88"/>
      <c r="D1788" s="88"/>
      <c r="E1788" s="87"/>
      <c r="F1788" s="88"/>
      <c r="G1788" s="123"/>
      <c r="H1788" s="89"/>
      <c r="I1788" s="89"/>
      <c r="J1788" s="89"/>
      <c r="K1788" s="89"/>
      <c r="L1788" s="93"/>
      <c r="M1788" s="132"/>
    </row>
    <row r="1789" spans="1:13" s="85" customFormat="1" x14ac:dyDescent="0.2">
      <c r="A1789" s="104"/>
      <c r="B1789" s="105"/>
      <c r="C1789" s="88"/>
      <c r="D1789" s="88"/>
      <c r="E1789" s="87"/>
      <c r="F1789" s="88"/>
      <c r="G1789" s="123"/>
      <c r="H1789" s="89"/>
      <c r="I1789" s="89"/>
      <c r="J1789" s="89"/>
      <c r="K1789" s="89"/>
      <c r="L1789" s="93"/>
      <c r="M1789" s="132"/>
    </row>
    <row r="1790" spans="1:13" s="85" customFormat="1" x14ac:dyDescent="0.2">
      <c r="A1790" s="104"/>
      <c r="B1790" s="105"/>
      <c r="C1790" s="88"/>
      <c r="D1790" s="88"/>
      <c r="E1790" s="87"/>
      <c r="F1790" s="88"/>
      <c r="G1790" s="123"/>
      <c r="H1790" s="89"/>
      <c r="I1790" s="89"/>
      <c r="J1790" s="89"/>
      <c r="K1790" s="89"/>
      <c r="L1790" s="93"/>
      <c r="M1790" s="133"/>
    </row>
    <row r="1791" spans="1:13" s="85" customFormat="1" x14ac:dyDescent="0.2">
      <c r="A1791" s="101"/>
      <c r="B1791" s="102"/>
      <c r="C1791" s="142"/>
      <c r="D1791" s="88"/>
      <c r="E1791" s="87"/>
      <c r="F1791" s="88"/>
      <c r="G1791" s="123"/>
      <c r="H1791" s="89"/>
      <c r="I1791" s="89"/>
      <c r="J1791" s="89"/>
      <c r="K1791" s="89"/>
      <c r="L1791" s="88"/>
      <c r="M1791" s="132"/>
    </row>
    <row r="1792" spans="1:13" s="85" customFormat="1" x14ac:dyDescent="0.2">
      <c r="A1792" s="104"/>
      <c r="B1792" s="105"/>
      <c r="C1792" s="88"/>
      <c r="D1792" s="88"/>
      <c r="E1792" s="87"/>
      <c r="F1792" s="88"/>
      <c r="G1792" s="123"/>
      <c r="H1792" s="89"/>
      <c r="I1792" s="89"/>
      <c r="J1792" s="89"/>
      <c r="K1792" s="89"/>
      <c r="L1792" s="93"/>
      <c r="M1792" s="132"/>
    </row>
    <row r="1793" spans="1:13" s="85" customFormat="1" x14ac:dyDescent="0.2">
      <c r="A1793" s="104"/>
      <c r="B1793" s="105"/>
      <c r="C1793" s="88"/>
      <c r="D1793" s="88"/>
      <c r="E1793" s="87"/>
      <c r="F1793" s="88"/>
      <c r="G1793" s="123"/>
      <c r="H1793" s="89"/>
      <c r="I1793" s="89"/>
      <c r="J1793" s="89"/>
      <c r="K1793" s="89"/>
      <c r="L1793" s="93"/>
      <c r="M1793" s="132"/>
    </row>
    <row r="1794" spans="1:13" s="85" customFormat="1" x14ac:dyDescent="0.2">
      <c r="A1794" s="106"/>
      <c r="B1794" s="107"/>
      <c r="C1794" s="111"/>
      <c r="D1794" s="88"/>
      <c r="E1794" s="87"/>
      <c r="F1794" s="88"/>
      <c r="G1794" s="123"/>
      <c r="H1794" s="89"/>
      <c r="I1794" s="89"/>
      <c r="J1794" s="89"/>
      <c r="K1794" s="89"/>
      <c r="L1794" s="88"/>
      <c r="M1794" s="132"/>
    </row>
    <row r="1795" spans="1:13" s="85" customFormat="1" x14ac:dyDescent="0.2">
      <c r="A1795" s="101"/>
      <c r="B1795" s="102"/>
      <c r="C1795" s="142"/>
      <c r="D1795" s="88"/>
      <c r="E1795" s="87"/>
      <c r="F1795" s="88"/>
      <c r="G1795" s="123"/>
      <c r="H1795" s="89"/>
      <c r="I1795" s="89"/>
      <c r="J1795" s="89"/>
      <c r="K1795" s="89"/>
      <c r="L1795" s="88"/>
      <c r="M1795" s="132"/>
    </row>
    <row r="1796" spans="1:13" s="85" customFormat="1" x14ac:dyDescent="0.2">
      <c r="A1796" s="104"/>
      <c r="B1796" s="105"/>
      <c r="C1796" s="88"/>
      <c r="D1796" s="88"/>
      <c r="E1796" s="87"/>
      <c r="F1796" s="88"/>
      <c r="G1796" s="123"/>
      <c r="H1796" s="89"/>
      <c r="I1796" s="89"/>
      <c r="J1796" s="89"/>
      <c r="K1796" s="89"/>
      <c r="L1796" s="93"/>
      <c r="M1796" s="132"/>
    </row>
    <row r="1797" spans="1:13" s="85" customFormat="1" x14ac:dyDescent="0.2">
      <c r="A1797" s="104"/>
      <c r="B1797" s="105"/>
      <c r="C1797" s="88"/>
      <c r="D1797" s="88"/>
      <c r="E1797" s="87"/>
      <c r="F1797" s="88"/>
      <c r="G1797" s="123"/>
      <c r="H1797" s="89"/>
      <c r="I1797" s="89"/>
      <c r="J1797" s="89"/>
      <c r="K1797" s="89"/>
      <c r="L1797" s="93"/>
      <c r="M1797" s="132"/>
    </row>
    <row r="1798" spans="1:13" s="85" customFormat="1" x14ac:dyDescent="0.2">
      <c r="A1798" s="104"/>
      <c r="B1798" s="105"/>
      <c r="C1798" s="88"/>
      <c r="D1798" s="88"/>
      <c r="E1798" s="87"/>
      <c r="F1798" s="88"/>
      <c r="G1798" s="123"/>
      <c r="H1798" s="89"/>
      <c r="I1798" s="89"/>
      <c r="J1798" s="89"/>
      <c r="K1798" s="89"/>
      <c r="L1798" s="93"/>
      <c r="M1798" s="132"/>
    </row>
    <row r="1799" spans="1:13" s="85" customFormat="1" x14ac:dyDescent="0.2">
      <c r="A1799" s="104"/>
      <c r="B1799" s="105"/>
      <c r="C1799" s="88"/>
      <c r="D1799" s="88"/>
      <c r="E1799" s="87"/>
      <c r="F1799" s="88"/>
      <c r="G1799" s="123"/>
      <c r="H1799" s="89"/>
      <c r="I1799" s="89"/>
      <c r="J1799" s="89"/>
      <c r="K1799" s="89"/>
      <c r="L1799" s="93"/>
      <c r="M1799" s="132"/>
    </row>
    <row r="1800" spans="1:13" s="85" customFormat="1" x14ac:dyDescent="0.2">
      <c r="A1800" s="104"/>
      <c r="B1800" s="105"/>
      <c r="C1800" s="88"/>
      <c r="D1800" s="88"/>
      <c r="E1800" s="87"/>
      <c r="F1800" s="88"/>
      <c r="G1800" s="123"/>
      <c r="H1800" s="89"/>
      <c r="I1800" s="89"/>
      <c r="J1800" s="89"/>
      <c r="K1800" s="89"/>
      <c r="L1800" s="93"/>
      <c r="M1800" s="132"/>
    </row>
    <row r="1801" spans="1:13" s="85" customFormat="1" x14ac:dyDescent="0.2">
      <c r="A1801" s="104"/>
      <c r="B1801" s="105"/>
      <c r="C1801" s="88"/>
      <c r="D1801" s="88"/>
      <c r="E1801" s="87"/>
      <c r="F1801" s="88"/>
      <c r="G1801" s="123"/>
      <c r="H1801" s="89"/>
      <c r="I1801" s="89"/>
      <c r="J1801" s="89"/>
      <c r="K1801" s="89"/>
      <c r="L1801" s="93"/>
      <c r="M1801" s="132"/>
    </row>
    <row r="1802" spans="1:13" s="85" customFormat="1" x14ac:dyDescent="0.2">
      <c r="A1802" s="104"/>
      <c r="B1802" s="105"/>
      <c r="C1802" s="88"/>
      <c r="D1802" s="88"/>
      <c r="E1802" s="87"/>
      <c r="F1802" s="88"/>
      <c r="G1802" s="123"/>
      <c r="H1802" s="89"/>
      <c r="I1802" s="89"/>
      <c r="J1802" s="89"/>
      <c r="K1802" s="89"/>
      <c r="L1802" s="93"/>
      <c r="M1802" s="132"/>
    </row>
    <row r="1803" spans="1:13" s="85" customFormat="1" x14ac:dyDescent="0.2">
      <c r="A1803" s="101"/>
      <c r="B1803" s="102"/>
      <c r="C1803" s="142"/>
      <c r="D1803" s="88"/>
      <c r="E1803" s="87"/>
      <c r="F1803" s="88"/>
      <c r="G1803" s="123"/>
      <c r="H1803" s="89"/>
      <c r="I1803" s="89"/>
      <c r="J1803" s="89"/>
      <c r="K1803" s="89"/>
      <c r="L1803" s="88"/>
      <c r="M1803" s="132"/>
    </row>
    <row r="1804" spans="1:13" s="85" customFormat="1" x14ac:dyDescent="0.2">
      <c r="A1804" s="104"/>
      <c r="B1804" s="105"/>
      <c r="C1804" s="88"/>
      <c r="D1804" s="88"/>
      <c r="E1804" s="87"/>
      <c r="F1804" s="88"/>
      <c r="G1804" s="123"/>
      <c r="H1804" s="89"/>
      <c r="I1804" s="89"/>
      <c r="J1804" s="89"/>
      <c r="K1804" s="89"/>
      <c r="L1804" s="88"/>
      <c r="M1804" s="132"/>
    </row>
    <row r="1805" spans="1:13" s="85" customFormat="1" x14ac:dyDescent="0.2">
      <c r="A1805" s="104"/>
      <c r="B1805" s="105"/>
      <c r="C1805" s="88"/>
      <c r="D1805" s="88"/>
      <c r="E1805" s="87"/>
      <c r="F1805" s="88"/>
      <c r="G1805" s="123"/>
      <c r="H1805" s="89"/>
      <c r="I1805" s="89"/>
      <c r="J1805" s="89"/>
      <c r="K1805" s="89"/>
      <c r="L1805" s="88"/>
      <c r="M1805" s="132"/>
    </row>
    <row r="1806" spans="1:13" s="85" customFormat="1" x14ac:dyDescent="0.2">
      <c r="A1806" s="104"/>
      <c r="B1806" s="105"/>
      <c r="C1806" s="88"/>
      <c r="D1806" s="88"/>
      <c r="E1806" s="87"/>
      <c r="F1806" s="88"/>
      <c r="G1806" s="123"/>
      <c r="H1806" s="89"/>
      <c r="I1806" s="89"/>
      <c r="J1806" s="89"/>
      <c r="K1806" s="89"/>
      <c r="L1806" s="88"/>
      <c r="M1806" s="132"/>
    </row>
    <row r="1807" spans="1:13" s="85" customFormat="1" x14ac:dyDescent="0.2">
      <c r="A1807" s="104"/>
      <c r="B1807" s="105"/>
      <c r="C1807" s="88"/>
      <c r="D1807" s="88"/>
      <c r="E1807" s="87"/>
      <c r="F1807" s="88"/>
      <c r="G1807" s="123"/>
      <c r="H1807" s="89"/>
      <c r="I1807" s="89"/>
      <c r="J1807" s="89"/>
      <c r="K1807" s="89"/>
      <c r="L1807" s="88"/>
      <c r="M1807" s="132"/>
    </row>
    <row r="1808" spans="1:13" s="85" customFormat="1" x14ac:dyDescent="0.2">
      <c r="A1808" s="104"/>
      <c r="B1808" s="105"/>
      <c r="C1808" s="88"/>
      <c r="D1808" s="88"/>
      <c r="E1808" s="87"/>
      <c r="F1808" s="88"/>
      <c r="G1808" s="123"/>
      <c r="H1808" s="89"/>
      <c r="I1808" s="89"/>
      <c r="J1808" s="89"/>
      <c r="K1808" s="89"/>
      <c r="L1808" s="88"/>
      <c r="M1808" s="132"/>
    </row>
    <row r="1809" spans="1:13" s="85" customFormat="1" x14ac:dyDescent="0.2">
      <c r="A1809" s="101"/>
      <c r="B1809" s="102"/>
      <c r="C1809" s="142"/>
      <c r="D1809" s="88"/>
      <c r="E1809" s="87"/>
      <c r="F1809" s="88"/>
      <c r="G1809" s="123"/>
      <c r="H1809" s="89"/>
      <c r="I1809" s="89"/>
      <c r="J1809" s="89"/>
      <c r="K1809" s="89"/>
      <c r="L1809" s="88"/>
      <c r="M1809" s="132"/>
    </row>
    <row r="1810" spans="1:13" s="85" customFormat="1" x14ac:dyDescent="0.2">
      <c r="A1810" s="104"/>
      <c r="B1810" s="105"/>
      <c r="C1810" s="88"/>
      <c r="D1810" s="88"/>
      <c r="E1810" s="87"/>
      <c r="F1810" s="88"/>
      <c r="G1810" s="123"/>
      <c r="H1810" s="89"/>
      <c r="I1810" s="89"/>
      <c r="J1810" s="89"/>
      <c r="K1810" s="89"/>
      <c r="L1810" s="88"/>
      <c r="M1810" s="132"/>
    </row>
    <row r="1811" spans="1:13" s="85" customFormat="1" x14ac:dyDescent="0.2">
      <c r="A1811" s="104"/>
      <c r="B1811" s="105"/>
      <c r="C1811" s="88"/>
      <c r="D1811" s="88"/>
      <c r="E1811" s="87"/>
      <c r="F1811" s="88"/>
      <c r="G1811" s="123"/>
      <c r="H1811" s="89"/>
      <c r="I1811" s="89"/>
      <c r="J1811" s="89"/>
      <c r="K1811" s="89"/>
      <c r="L1811" s="88"/>
      <c r="M1811" s="132"/>
    </row>
    <row r="1812" spans="1:13" s="85" customFormat="1" x14ac:dyDescent="0.2">
      <c r="A1812" s="104"/>
      <c r="B1812" s="105"/>
      <c r="C1812" s="88"/>
      <c r="D1812" s="88"/>
      <c r="E1812" s="87"/>
      <c r="F1812" s="88"/>
      <c r="G1812" s="123"/>
      <c r="H1812" s="89"/>
      <c r="I1812" s="89"/>
      <c r="J1812" s="89"/>
      <c r="K1812" s="89"/>
      <c r="L1812" s="88"/>
      <c r="M1812" s="132"/>
    </row>
    <row r="1813" spans="1:13" s="85" customFormat="1" x14ac:dyDescent="0.2">
      <c r="A1813" s="104"/>
      <c r="B1813" s="105"/>
      <c r="C1813" s="88"/>
      <c r="D1813" s="88"/>
      <c r="E1813" s="87"/>
      <c r="F1813" s="88"/>
      <c r="G1813" s="123"/>
      <c r="H1813" s="89"/>
      <c r="I1813" s="89"/>
      <c r="J1813" s="89"/>
      <c r="K1813" s="89"/>
      <c r="L1813" s="88"/>
      <c r="M1813" s="132"/>
    </row>
    <row r="1814" spans="1:13" s="85" customFormat="1" x14ac:dyDescent="0.2">
      <c r="A1814" s="101"/>
      <c r="B1814" s="102"/>
      <c r="C1814" s="142"/>
      <c r="D1814" s="88"/>
      <c r="E1814" s="87"/>
      <c r="F1814" s="88"/>
      <c r="G1814" s="123"/>
      <c r="H1814" s="89"/>
      <c r="I1814" s="89"/>
      <c r="J1814" s="89"/>
      <c r="K1814" s="89"/>
      <c r="L1814" s="88"/>
      <c r="M1814" s="132"/>
    </row>
    <row r="1815" spans="1:13" s="85" customFormat="1" x14ac:dyDescent="0.2">
      <c r="A1815" s="104"/>
      <c r="B1815" s="105"/>
      <c r="C1815" s="88"/>
      <c r="D1815" s="88"/>
      <c r="E1815" s="87"/>
      <c r="F1815" s="88"/>
      <c r="G1815" s="123"/>
      <c r="H1815" s="89"/>
      <c r="I1815" s="89"/>
      <c r="J1815" s="89"/>
      <c r="K1815" s="89"/>
      <c r="L1815" s="88"/>
      <c r="M1815" s="132"/>
    </row>
    <row r="1816" spans="1:13" s="85" customFormat="1" x14ac:dyDescent="0.2">
      <c r="A1816" s="104"/>
      <c r="B1816" s="105"/>
      <c r="C1816" s="88"/>
      <c r="D1816" s="88"/>
      <c r="E1816" s="87"/>
      <c r="F1816" s="88"/>
      <c r="G1816" s="123"/>
      <c r="H1816" s="89"/>
      <c r="I1816" s="89"/>
      <c r="J1816" s="89"/>
      <c r="K1816" s="89"/>
      <c r="L1816" s="88"/>
      <c r="M1816" s="132"/>
    </row>
    <row r="1817" spans="1:13" s="85" customFormat="1" x14ac:dyDescent="0.2">
      <c r="A1817" s="104"/>
      <c r="B1817" s="105"/>
      <c r="C1817" s="88"/>
      <c r="D1817" s="88"/>
      <c r="E1817" s="87"/>
      <c r="F1817" s="88"/>
      <c r="G1817" s="123"/>
      <c r="H1817" s="89"/>
      <c r="I1817" s="89"/>
      <c r="J1817" s="89"/>
      <c r="K1817" s="89"/>
      <c r="L1817" s="88"/>
      <c r="M1817" s="132"/>
    </row>
    <row r="1818" spans="1:13" s="85" customFormat="1" x14ac:dyDescent="0.2">
      <c r="A1818" s="104"/>
      <c r="B1818" s="105"/>
      <c r="C1818" s="88"/>
      <c r="D1818" s="88"/>
      <c r="E1818" s="87"/>
      <c r="F1818" s="88"/>
      <c r="G1818" s="123"/>
      <c r="H1818" s="89"/>
      <c r="I1818" s="89"/>
      <c r="J1818" s="89"/>
      <c r="K1818" s="89"/>
      <c r="L1818" s="88"/>
      <c r="M1818" s="132"/>
    </row>
    <row r="1819" spans="1:13" s="85" customFormat="1" x14ac:dyDescent="0.2">
      <c r="A1819" s="104"/>
      <c r="B1819" s="105"/>
      <c r="C1819" s="88"/>
      <c r="D1819" s="88"/>
      <c r="E1819" s="87"/>
      <c r="F1819" s="88"/>
      <c r="G1819" s="123"/>
      <c r="H1819" s="89"/>
      <c r="I1819" s="89"/>
      <c r="J1819" s="89"/>
      <c r="K1819" s="89"/>
      <c r="L1819" s="88"/>
      <c r="M1819" s="132"/>
    </row>
    <row r="1820" spans="1:13" s="85" customFormat="1" x14ac:dyDescent="0.2">
      <c r="A1820" s="104"/>
      <c r="B1820" s="105"/>
      <c r="C1820" s="88"/>
      <c r="D1820" s="88"/>
      <c r="E1820" s="87"/>
      <c r="F1820" s="88"/>
      <c r="G1820" s="123"/>
      <c r="H1820" s="89"/>
      <c r="I1820" s="89"/>
      <c r="J1820" s="89"/>
      <c r="K1820" s="89"/>
      <c r="L1820" s="88"/>
      <c r="M1820" s="132"/>
    </row>
    <row r="1821" spans="1:13" s="85" customFormat="1" x14ac:dyDescent="0.2">
      <c r="A1821" s="104"/>
      <c r="B1821" s="105"/>
      <c r="C1821" s="88"/>
      <c r="D1821" s="88"/>
      <c r="E1821" s="87"/>
      <c r="F1821" s="88"/>
      <c r="G1821" s="123"/>
      <c r="H1821" s="89"/>
      <c r="I1821" s="89"/>
      <c r="J1821" s="89"/>
      <c r="K1821" s="89"/>
      <c r="L1821" s="88"/>
      <c r="M1821" s="132"/>
    </row>
    <row r="1822" spans="1:13" s="85" customFormat="1" x14ac:dyDescent="0.2">
      <c r="A1822" s="101"/>
      <c r="B1822" s="102"/>
      <c r="C1822" s="142"/>
      <c r="D1822" s="88"/>
      <c r="E1822" s="87"/>
      <c r="F1822" s="88"/>
      <c r="G1822" s="123"/>
      <c r="H1822" s="89"/>
      <c r="I1822" s="89"/>
      <c r="J1822" s="89"/>
      <c r="K1822" s="89"/>
      <c r="L1822" s="88"/>
      <c r="M1822" s="132"/>
    </row>
    <row r="1823" spans="1:13" s="85" customFormat="1" x14ac:dyDescent="0.2">
      <c r="A1823" s="104"/>
      <c r="B1823" s="105"/>
      <c r="C1823" s="88"/>
      <c r="D1823" s="88"/>
      <c r="E1823" s="87"/>
      <c r="F1823" s="88"/>
      <c r="G1823" s="123"/>
      <c r="H1823" s="89"/>
      <c r="I1823" s="89"/>
      <c r="J1823" s="89"/>
      <c r="K1823" s="89"/>
      <c r="L1823" s="88"/>
      <c r="M1823" s="132"/>
    </row>
    <row r="1824" spans="1:13" s="85" customFormat="1" x14ac:dyDescent="0.2">
      <c r="A1824" s="101"/>
      <c r="B1824" s="102"/>
      <c r="C1824" s="142"/>
      <c r="D1824" s="88"/>
      <c r="E1824" s="87"/>
      <c r="F1824" s="88"/>
      <c r="G1824" s="123"/>
      <c r="H1824" s="89"/>
      <c r="I1824" s="89"/>
      <c r="J1824" s="89"/>
      <c r="K1824" s="89"/>
      <c r="L1824" s="88"/>
      <c r="M1824" s="132"/>
    </row>
    <row r="1825" spans="1:13" s="85" customFormat="1" x14ac:dyDescent="0.2">
      <c r="A1825" s="104"/>
      <c r="B1825" s="105"/>
      <c r="C1825" s="88"/>
      <c r="D1825" s="88"/>
      <c r="E1825" s="87"/>
      <c r="F1825" s="88"/>
      <c r="G1825" s="123"/>
      <c r="H1825" s="89"/>
      <c r="I1825" s="89"/>
      <c r="J1825" s="89"/>
      <c r="K1825" s="89"/>
      <c r="L1825" s="88"/>
      <c r="M1825" s="132"/>
    </row>
    <row r="1826" spans="1:13" s="85" customFormat="1" x14ac:dyDescent="0.2">
      <c r="A1826" s="104"/>
      <c r="B1826" s="105"/>
      <c r="C1826" s="88"/>
      <c r="D1826" s="88"/>
      <c r="E1826" s="87"/>
      <c r="F1826" s="88"/>
      <c r="G1826" s="123"/>
      <c r="H1826" s="89"/>
      <c r="I1826" s="89"/>
      <c r="J1826" s="89"/>
      <c r="K1826" s="89"/>
      <c r="L1826" s="88"/>
      <c r="M1826" s="132"/>
    </row>
    <row r="1827" spans="1:13" s="85" customFormat="1" x14ac:dyDescent="0.2">
      <c r="A1827" s="101"/>
      <c r="B1827" s="102"/>
      <c r="C1827" s="142"/>
      <c r="D1827" s="88"/>
      <c r="E1827" s="87"/>
      <c r="F1827" s="88"/>
      <c r="G1827" s="123"/>
      <c r="H1827" s="89"/>
      <c r="I1827" s="89"/>
      <c r="J1827" s="89"/>
      <c r="K1827" s="89"/>
      <c r="L1827" s="88"/>
      <c r="M1827" s="132"/>
    </row>
    <row r="1828" spans="1:13" s="85" customFormat="1" x14ac:dyDescent="0.2">
      <c r="A1828" s="104"/>
      <c r="B1828" s="105"/>
      <c r="C1828" s="88"/>
      <c r="D1828" s="88"/>
      <c r="E1828" s="87"/>
      <c r="F1828" s="88"/>
      <c r="G1828" s="123"/>
      <c r="H1828" s="89"/>
      <c r="I1828" s="89"/>
      <c r="J1828" s="89"/>
      <c r="K1828" s="89"/>
      <c r="L1828" s="88"/>
      <c r="M1828" s="132"/>
    </row>
    <row r="1829" spans="1:13" s="85" customFormat="1" x14ac:dyDescent="0.2">
      <c r="A1829" s="101"/>
      <c r="B1829" s="102"/>
      <c r="C1829" s="142"/>
      <c r="D1829" s="88"/>
      <c r="E1829" s="87"/>
      <c r="F1829" s="88"/>
      <c r="G1829" s="123"/>
      <c r="H1829" s="89"/>
      <c r="I1829" s="89"/>
      <c r="J1829" s="89"/>
      <c r="K1829" s="89"/>
      <c r="L1829" s="88"/>
      <c r="M1829" s="132"/>
    </row>
    <row r="1830" spans="1:13" s="85" customFormat="1" x14ac:dyDescent="0.2">
      <c r="A1830" s="104"/>
      <c r="B1830" s="105"/>
      <c r="C1830" s="88"/>
      <c r="D1830" s="88"/>
      <c r="E1830" s="87"/>
      <c r="F1830" s="88"/>
      <c r="G1830" s="123"/>
      <c r="H1830" s="89"/>
      <c r="I1830" s="89"/>
      <c r="J1830" s="89"/>
      <c r="K1830" s="89"/>
      <c r="L1830" s="88"/>
      <c r="M1830" s="132"/>
    </row>
    <row r="1831" spans="1:13" s="85" customFormat="1" x14ac:dyDescent="0.2">
      <c r="A1831" s="101"/>
      <c r="B1831" s="102"/>
      <c r="C1831" s="142"/>
      <c r="D1831" s="88"/>
      <c r="E1831" s="87"/>
      <c r="F1831" s="88"/>
      <c r="G1831" s="123"/>
      <c r="H1831" s="89"/>
      <c r="I1831" s="89"/>
      <c r="J1831" s="89"/>
      <c r="K1831" s="89"/>
      <c r="L1831" s="88"/>
      <c r="M1831" s="132"/>
    </row>
    <row r="1832" spans="1:13" s="85" customFormat="1" x14ac:dyDescent="0.2">
      <c r="A1832" s="104"/>
      <c r="B1832" s="105"/>
      <c r="C1832" s="88"/>
      <c r="D1832" s="88"/>
      <c r="E1832" s="87"/>
      <c r="F1832" s="88"/>
      <c r="G1832" s="123"/>
      <c r="H1832" s="89"/>
      <c r="I1832" s="89"/>
      <c r="J1832" s="89"/>
      <c r="K1832" s="89"/>
      <c r="L1832" s="88"/>
      <c r="M1832" s="132"/>
    </row>
    <row r="1833" spans="1:13" s="85" customFormat="1" x14ac:dyDescent="0.2">
      <c r="A1833" s="106"/>
      <c r="B1833" s="107"/>
      <c r="C1833" s="111"/>
      <c r="D1833" s="88"/>
      <c r="E1833" s="87"/>
      <c r="F1833" s="88"/>
      <c r="G1833" s="123"/>
      <c r="H1833" s="89"/>
      <c r="I1833" s="89"/>
      <c r="J1833" s="89"/>
      <c r="K1833" s="89"/>
      <c r="L1833" s="88"/>
      <c r="M1833" s="132"/>
    </row>
    <row r="1834" spans="1:13" s="85" customFormat="1" x14ac:dyDescent="0.2">
      <c r="A1834" s="101"/>
      <c r="B1834" s="102"/>
      <c r="C1834" s="142"/>
      <c r="D1834" s="88"/>
      <c r="E1834" s="87"/>
      <c r="F1834" s="88"/>
      <c r="G1834" s="123"/>
      <c r="H1834" s="89"/>
      <c r="I1834" s="89"/>
      <c r="J1834" s="89"/>
      <c r="K1834" s="89"/>
      <c r="L1834" s="88"/>
      <c r="M1834" s="132"/>
    </row>
    <row r="1835" spans="1:13" s="85" customFormat="1" x14ac:dyDescent="0.2">
      <c r="A1835" s="104"/>
      <c r="B1835" s="105"/>
      <c r="C1835" s="88"/>
      <c r="D1835" s="88"/>
      <c r="E1835" s="87"/>
      <c r="F1835" s="88"/>
      <c r="G1835" s="123"/>
      <c r="H1835" s="89"/>
      <c r="I1835" s="89"/>
      <c r="J1835" s="89"/>
      <c r="K1835" s="89"/>
      <c r="L1835" s="88"/>
      <c r="M1835" s="132"/>
    </row>
    <row r="1836" spans="1:13" s="85" customFormat="1" x14ac:dyDescent="0.2">
      <c r="A1836" s="104"/>
      <c r="B1836" s="105"/>
      <c r="C1836" s="88"/>
      <c r="D1836" s="88"/>
      <c r="E1836" s="87"/>
      <c r="F1836" s="88"/>
      <c r="G1836" s="123"/>
      <c r="H1836" s="89"/>
      <c r="I1836" s="89"/>
      <c r="J1836" s="89"/>
      <c r="K1836" s="89"/>
      <c r="L1836" s="88"/>
      <c r="M1836" s="132"/>
    </row>
    <row r="1837" spans="1:13" s="85" customFormat="1" x14ac:dyDescent="0.2">
      <c r="A1837" s="104"/>
      <c r="B1837" s="105"/>
      <c r="C1837" s="88"/>
      <c r="D1837" s="88"/>
      <c r="E1837" s="87"/>
      <c r="F1837" s="88"/>
      <c r="G1837" s="123"/>
      <c r="H1837" s="89"/>
      <c r="I1837" s="89"/>
      <c r="J1837" s="89"/>
      <c r="K1837" s="89"/>
      <c r="L1837" s="88"/>
      <c r="M1837" s="132"/>
    </row>
    <row r="1838" spans="1:13" s="85" customFormat="1" x14ac:dyDescent="0.2">
      <c r="A1838" s="104"/>
      <c r="B1838" s="105"/>
      <c r="C1838" s="88"/>
      <c r="D1838" s="88"/>
      <c r="E1838" s="87"/>
      <c r="F1838" s="88"/>
      <c r="G1838" s="123"/>
      <c r="H1838" s="89"/>
      <c r="I1838" s="89"/>
      <c r="J1838" s="89"/>
      <c r="K1838" s="89"/>
      <c r="L1838" s="88"/>
      <c r="M1838" s="132"/>
    </row>
    <row r="1839" spans="1:13" s="85" customFormat="1" x14ac:dyDescent="0.2">
      <c r="A1839" s="104"/>
      <c r="B1839" s="105"/>
      <c r="C1839" s="88"/>
      <c r="D1839" s="88"/>
      <c r="E1839" s="87"/>
      <c r="F1839" s="88"/>
      <c r="G1839" s="123"/>
      <c r="H1839" s="89"/>
      <c r="I1839" s="89"/>
      <c r="J1839" s="89"/>
      <c r="K1839" s="89"/>
      <c r="L1839" s="88"/>
      <c r="M1839" s="132"/>
    </row>
    <row r="1840" spans="1:13" s="85" customFormat="1" x14ac:dyDescent="0.2">
      <c r="A1840" s="101"/>
      <c r="B1840" s="102"/>
      <c r="C1840" s="142"/>
      <c r="D1840" s="88"/>
      <c r="E1840" s="87"/>
      <c r="F1840" s="88"/>
      <c r="G1840" s="123"/>
      <c r="H1840" s="89"/>
      <c r="I1840" s="89"/>
      <c r="J1840" s="89"/>
      <c r="K1840" s="89"/>
      <c r="L1840" s="88"/>
      <c r="M1840" s="132"/>
    </row>
    <row r="1841" spans="1:13" s="85" customFormat="1" x14ac:dyDescent="0.2">
      <c r="A1841" s="104"/>
      <c r="B1841" s="105"/>
      <c r="C1841" s="88"/>
      <c r="D1841" s="88"/>
      <c r="E1841" s="87"/>
      <c r="F1841" s="88"/>
      <c r="G1841" s="123"/>
      <c r="H1841" s="89"/>
      <c r="I1841" s="89"/>
      <c r="J1841" s="89"/>
      <c r="K1841" s="89"/>
      <c r="L1841" s="88"/>
      <c r="M1841" s="132"/>
    </row>
    <row r="1842" spans="1:13" s="85" customFormat="1" x14ac:dyDescent="0.2">
      <c r="A1842" s="104"/>
      <c r="B1842" s="105"/>
      <c r="C1842" s="88"/>
      <c r="D1842" s="88"/>
      <c r="E1842" s="87"/>
      <c r="F1842" s="88"/>
      <c r="G1842" s="123"/>
      <c r="H1842" s="89"/>
      <c r="I1842" s="89"/>
      <c r="J1842" s="89"/>
      <c r="K1842" s="89"/>
      <c r="L1842" s="88"/>
      <c r="M1842" s="132"/>
    </row>
    <row r="1843" spans="1:13" s="85" customFormat="1" x14ac:dyDescent="0.2">
      <c r="A1843" s="104"/>
      <c r="B1843" s="105"/>
      <c r="C1843" s="88"/>
      <c r="D1843" s="88"/>
      <c r="E1843" s="87"/>
      <c r="F1843" s="88"/>
      <c r="G1843" s="123"/>
      <c r="H1843" s="89"/>
      <c r="I1843" s="89"/>
      <c r="J1843" s="89"/>
      <c r="K1843" s="89"/>
      <c r="L1843" s="88"/>
      <c r="M1843" s="132"/>
    </row>
    <row r="1844" spans="1:13" s="85" customFormat="1" x14ac:dyDescent="0.2">
      <c r="A1844" s="104"/>
      <c r="B1844" s="105"/>
      <c r="C1844" s="88"/>
      <c r="D1844" s="88"/>
      <c r="E1844" s="87"/>
      <c r="F1844" s="88"/>
      <c r="G1844" s="123"/>
      <c r="H1844" s="89"/>
      <c r="I1844" s="89"/>
      <c r="J1844" s="89"/>
      <c r="K1844" s="89"/>
      <c r="L1844" s="88"/>
      <c r="M1844" s="132"/>
    </row>
    <row r="1845" spans="1:13" s="85" customFormat="1" x14ac:dyDescent="0.2">
      <c r="A1845" s="101"/>
      <c r="B1845" s="102"/>
      <c r="C1845" s="142"/>
      <c r="D1845" s="88"/>
      <c r="E1845" s="87"/>
      <c r="F1845" s="88"/>
      <c r="G1845" s="123"/>
      <c r="H1845" s="89"/>
      <c r="I1845" s="89"/>
      <c r="J1845" s="89"/>
      <c r="K1845" s="89"/>
      <c r="L1845" s="88"/>
      <c r="M1845" s="132"/>
    </row>
    <row r="1846" spans="1:13" s="85" customFormat="1" x14ac:dyDescent="0.2">
      <c r="A1846" s="104"/>
      <c r="B1846" s="105"/>
      <c r="C1846" s="88"/>
      <c r="D1846" s="88"/>
      <c r="E1846" s="87"/>
      <c r="F1846" s="88"/>
      <c r="G1846" s="123"/>
      <c r="H1846" s="89"/>
      <c r="I1846" s="89"/>
      <c r="J1846" s="89"/>
      <c r="K1846" s="89"/>
      <c r="L1846" s="88"/>
      <c r="M1846" s="132"/>
    </row>
    <row r="1847" spans="1:13" s="85" customFormat="1" x14ac:dyDescent="0.2">
      <c r="A1847" s="104"/>
      <c r="B1847" s="105"/>
      <c r="C1847" s="88"/>
      <c r="D1847" s="88"/>
      <c r="E1847" s="87"/>
      <c r="F1847" s="88"/>
      <c r="G1847" s="123"/>
      <c r="H1847" s="89"/>
      <c r="I1847" s="89"/>
      <c r="J1847" s="89"/>
      <c r="K1847" s="89"/>
      <c r="L1847" s="88"/>
      <c r="M1847" s="132"/>
    </row>
    <row r="1848" spans="1:13" s="85" customFormat="1" x14ac:dyDescent="0.2">
      <c r="A1848" s="104"/>
      <c r="B1848" s="105"/>
      <c r="C1848" s="88"/>
      <c r="D1848" s="88"/>
      <c r="E1848" s="87"/>
      <c r="F1848" s="88"/>
      <c r="G1848" s="123"/>
      <c r="H1848" s="89"/>
      <c r="I1848" s="89"/>
      <c r="J1848" s="89"/>
      <c r="K1848" s="89"/>
      <c r="L1848" s="88"/>
      <c r="M1848" s="132"/>
    </row>
    <row r="1849" spans="1:13" s="85" customFormat="1" x14ac:dyDescent="0.2">
      <c r="A1849" s="104"/>
      <c r="B1849" s="105"/>
      <c r="C1849" s="88"/>
      <c r="D1849" s="88"/>
      <c r="E1849" s="87"/>
      <c r="F1849" s="88"/>
      <c r="G1849" s="123"/>
      <c r="H1849" s="89"/>
      <c r="I1849" s="89"/>
      <c r="J1849" s="89"/>
      <c r="K1849" s="89"/>
      <c r="L1849" s="88"/>
      <c r="M1849" s="132"/>
    </row>
    <row r="1850" spans="1:13" s="85" customFormat="1" x14ac:dyDescent="0.2">
      <c r="A1850" s="104"/>
      <c r="B1850" s="105"/>
      <c r="C1850" s="88"/>
      <c r="D1850" s="88"/>
      <c r="E1850" s="87"/>
      <c r="F1850" s="88"/>
      <c r="G1850" s="123"/>
      <c r="H1850" s="89"/>
      <c r="I1850" s="89"/>
      <c r="J1850" s="89"/>
      <c r="K1850" s="89"/>
      <c r="L1850" s="88"/>
      <c r="M1850" s="132"/>
    </row>
    <row r="1851" spans="1:13" s="85" customFormat="1" x14ac:dyDescent="0.2">
      <c r="A1851" s="104"/>
      <c r="B1851" s="105"/>
      <c r="C1851" s="88"/>
      <c r="D1851" s="88"/>
      <c r="E1851" s="87"/>
      <c r="F1851" s="88"/>
      <c r="G1851" s="123"/>
      <c r="H1851" s="89"/>
      <c r="I1851" s="89"/>
      <c r="J1851" s="89"/>
      <c r="K1851" s="89"/>
      <c r="L1851" s="88"/>
      <c r="M1851" s="132"/>
    </row>
    <row r="1852" spans="1:13" s="85" customFormat="1" x14ac:dyDescent="0.2">
      <c r="A1852" s="104"/>
      <c r="B1852" s="105"/>
      <c r="C1852" s="88"/>
      <c r="D1852" s="88"/>
      <c r="E1852" s="87"/>
      <c r="F1852" s="88"/>
      <c r="G1852" s="123"/>
      <c r="H1852" s="89"/>
      <c r="I1852" s="89"/>
      <c r="J1852" s="89"/>
      <c r="K1852" s="89"/>
      <c r="L1852" s="88"/>
      <c r="M1852" s="132"/>
    </row>
    <row r="1853" spans="1:13" s="85" customFormat="1" x14ac:dyDescent="0.2">
      <c r="A1853" s="104"/>
      <c r="B1853" s="105"/>
      <c r="C1853" s="88"/>
      <c r="D1853" s="88"/>
      <c r="E1853" s="87"/>
      <c r="F1853" s="88"/>
      <c r="G1853" s="123"/>
      <c r="H1853" s="89"/>
      <c r="I1853" s="89"/>
      <c r="J1853" s="89"/>
      <c r="K1853" s="89"/>
      <c r="L1853" s="88"/>
      <c r="M1853" s="132"/>
    </row>
    <row r="1854" spans="1:13" s="85" customFormat="1" x14ac:dyDescent="0.2">
      <c r="A1854" s="101"/>
      <c r="B1854" s="102"/>
      <c r="C1854" s="142"/>
      <c r="D1854" s="88"/>
      <c r="E1854" s="87"/>
      <c r="F1854" s="88"/>
      <c r="G1854" s="123"/>
      <c r="H1854" s="89"/>
      <c r="I1854" s="89"/>
      <c r="J1854" s="89"/>
      <c r="K1854" s="89"/>
      <c r="L1854" s="88"/>
      <c r="M1854" s="132"/>
    </row>
    <row r="1855" spans="1:13" s="85" customFormat="1" x14ac:dyDescent="0.2">
      <c r="A1855" s="104"/>
      <c r="B1855" s="105"/>
      <c r="C1855" s="88"/>
      <c r="D1855" s="88"/>
      <c r="E1855" s="87"/>
      <c r="F1855" s="88"/>
      <c r="G1855" s="123"/>
      <c r="H1855" s="89"/>
      <c r="I1855" s="89"/>
      <c r="J1855" s="89"/>
      <c r="K1855" s="89"/>
      <c r="L1855" s="88"/>
      <c r="M1855" s="132"/>
    </row>
    <row r="1856" spans="1:13" s="85" customFormat="1" x14ac:dyDescent="0.2">
      <c r="A1856" s="104"/>
      <c r="B1856" s="105"/>
      <c r="C1856" s="88"/>
      <c r="D1856" s="88"/>
      <c r="E1856" s="87"/>
      <c r="F1856" s="88"/>
      <c r="G1856" s="123"/>
      <c r="H1856" s="89"/>
      <c r="I1856" s="89"/>
      <c r="J1856" s="89"/>
      <c r="K1856" s="89"/>
      <c r="L1856" s="88"/>
      <c r="M1856" s="132"/>
    </row>
    <row r="1857" spans="1:13" s="85" customFormat="1" x14ac:dyDescent="0.2">
      <c r="A1857" s="101"/>
      <c r="B1857" s="102"/>
      <c r="C1857" s="142"/>
      <c r="D1857" s="88"/>
      <c r="E1857" s="87"/>
      <c r="F1857" s="88"/>
      <c r="G1857" s="123"/>
      <c r="H1857" s="89"/>
      <c r="I1857" s="89"/>
      <c r="J1857" s="89"/>
      <c r="K1857" s="89"/>
      <c r="L1857" s="88"/>
      <c r="M1857" s="132"/>
    </row>
    <row r="1858" spans="1:13" s="85" customFormat="1" x14ac:dyDescent="0.2">
      <c r="A1858" s="104"/>
      <c r="B1858" s="105"/>
      <c r="C1858" s="88"/>
      <c r="D1858" s="88"/>
      <c r="E1858" s="87"/>
      <c r="F1858" s="88"/>
      <c r="G1858" s="123"/>
      <c r="H1858" s="89"/>
      <c r="I1858" s="89"/>
      <c r="J1858" s="89"/>
      <c r="K1858" s="89"/>
      <c r="L1858" s="88"/>
      <c r="M1858" s="132"/>
    </row>
    <row r="1859" spans="1:13" s="85" customFormat="1" x14ac:dyDescent="0.2">
      <c r="A1859" s="101"/>
      <c r="B1859" s="102"/>
      <c r="C1859" s="142"/>
      <c r="D1859" s="88"/>
      <c r="E1859" s="87"/>
      <c r="F1859" s="88"/>
      <c r="G1859" s="123"/>
      <c r="H1859" s="89"/>
      <c r="I1859" s="89"/>
      <c r="J1859" s="89"/>
      <c r="K1859" s="89"/>
      <c r="L1859" s="88"/>
      <c r="M1859" s="132"/>
    </row>
    <row r="1860" spans="1:13" s="85" customFormat="1" x14ac:dyDescent="0.2">
      <c r="A1860" s="104"/>
      <c r="B1860" s="105"/>
      <c r="C1860" s="88"/>
      <c r="D1860" s="88"/>
      <c r="E1860" s="87"/>
      <c r="F1860" s="88"/>
      <c r="G1860" s="123"/>
      <c r="H1860" s="89"/>
      <c r="I1860" s="89"/>
      <c r="J1860" s="89"/>
      <c r="K1860" s="89"/>
      <c r="L1860" s="88"/>
      <c r="M1860" s="132"/>
    </row>
    <row r="1861" spans="1:13" s="85" customFormat="1" x14ac:dyDescent="0.2">
      <c r="A1861" s="106"/>
      <c r="B1861" s="107"/>
      <c r="C1861" s="111"/>
      <c r="D1861" s="88"/>
      <c r="E1861" s="87"/>
      <c r="F1861" s="88"/>
      <c r="G1861" s="123"/>
      <c r="H1861" s="89"/>
      <c r="I1861" s="89"/>
      <c r="J1861" s="89"/>
      <c r="K1861" s="89"/>
      <c r="L1861" s="88"/>
      <c r="M1861" s="132"/>
    </row>
    <row r="1862" spans="1:13" s="85" customFormat="1" x14ac:dyDescent="0.2">
      <c r="A1862" s="101"/>
      <c r="B1862" s="102"/>
      <c r="C1862" s="142"/>
      <c r="D1862" s="88"/>
      <c r="E1862" s="87"/>
      <c r="F1862" s="88"/>
      <c r="G1862" s="123"/>
      <c r="H1862" s="89"/>
      <c r="I1862" s="89"/>
      <c r="J1862" s="89"/>
      <c r="K1862" s="89"/>
      <c r="L1862" s="88"/>
      <c r="M1862" s="132"/>
    </row>
    <row r="1863" spans="1:13" s="85" customFormat="1" x14ac:dyDescent="0.2">
      <c r="A1863" s="104"/>
      <c r="B1863" s="105"/>
      <c r="C1863" s="88"/>
      <c r="D1863" s="88"/>
      <c r="E1863" s="87"/>
      <c r="F1863" s="88"/>
      <c r="G1863" s="123"/>
      <c r="H1863" s="89"/>
      <c r="I1863" s="89"/>
      <c r="J1863" s="89"/>
      <c r="K1863" s="89"/>
      <c r="L1863" s="88"/>
      <c r="M1863" s="132"/>
    </row>
    <row r="1864" spans="1:13" s="85" customFormat="1" x14ac:dyDescent="0.2">
      <c r="A1864" s="104"/>
      <c r="B1864" s="105"/>
      <c r="C1864" s="88"/>
      <c r="D1864" s="88"/>
      <c r="E1864" s="87"/>
      <c r="F1864" s="88"/>
      <c r="G1864" s="123"/>
      <c r="H1864" s="89"/>
      <c r="I1864" s="89"/>
      <c r="J1864" s="89"/>
      <c r="K1864" s="89"/>
      <c r="L1864" s="88"/>
      <c r="M1864" s="132"/>
    </row>
    <row r="1865" spans="1:13" s="85" customFormat="1" x14ac:dyDescent="0.2">
      <c r="A1865" s="104"/>
      <c r="B1865" s="105"/>
      <c r="C1865" s="88"/>
      <c r="D1865" s="88"/>
      <c r="E1865" s="87"/>
      <c r="F1865" s="88"/>
      <c r="G1865" s="123"/>
      <c r="H1865" s="89"/>
      <c r="I1865" s="89"/>
      <c r="J1865" s="89"/>
      <c r="K1865" s="89"/>
      <c r="L1865" s="88"/>
      <c r="M1865" s="132"/>
    </row>
    <row r="1866" spans="1:13" s="85" customFormat="1" x14ac:dyDescent="0.2">
      <c r="A1866" s="104"/>
      <c r="B1866" s="105"/>
      <c r="C1866" s="88"/>
      <c r="D1866" s="88"/>
      <c r="E1866" s="87"/>
      <c r="F1866" s="88"/>
      <c r="G1866" s="123"/>
      <c r="H1866" s="89"/>
      <c r="I1866" s="89"/>
      <c r="J1866" s="89"/>
      <c r="K1866" s="89"/>
      <c r="L1866" s="88"/>
      <c r="M1866" s="132"/>
    </row>
    <row r="1867" spans="1:13" s="85" customFormat="1" x14ac:dyDescent="0.2">
      <c r="A1867" s="104"/>
      <c r="B1867" s="105"/>
      <c r="C1867" s="88"/>
      <c r="D1867" s="88"/>
      <c r="E1867" s="87"/>
      <c r="F1867" s="88"/>
      <c r="G1867" s="123"/>
      <c r="H1867" s="89"/>
      <c r="I1867" s="89"/>
      <c r="J1867" s="89"/>
      <c r="K1867" s="89"/>
      <c r="L1867" s="88"/>
      <c r="M1867" s="132"/>
    </row>
    <row r="1868" spans="1:13" s="85" customFormat="1" x14ac:dyDescent="0.2">
      <c r="A1868" s="101"/>
      <c r="B1868" s="102"/>
      <c r="C1868" s="142"/>
      <c r="D1868" s="88"/>
      <c r="E1868" s="87"/>
      <c r="F1868" s="88"/>
      <c r="G1868" s="123"/>
      <c r="H1868" s="89"/>
      <c r="I1868" s="89"/>
      <c r="J1868" s="89"/>
      <c r="K1868" s="89"/>
      <c r="L1868" s="88"/>
      <c r="M1868" s="132"/>
    </row>
    <row r="1869" spans="1:13" s="85" customFormat="1" x14ac:dyDescent="0.2">
      <c r="A1869" s="104"/>
      <c r="B1869" s="105"/>
      <c r="C1869" s="88"/>
      <c r="D1869" s="88"/>
      <c r="E1869" s="87"/>
      <c r="F1869" s="88"/>
      <c r="G1869" s="123"/>
      <c r="H1869" s="89"/>
      <c r="I1869" s="89"/>
      <c r="J1869" s="89"/>
      <c r="K1869" s="89"/>
      <c r="L1869" s="88"/>
      <c r="M1869" s="132"/>
    </row>
    <row r="1870" spans="1:13" s="85" customFormat="1" x14ac:dyDescent="0.2">
      <c r="A1870" s="104"/>
      <c r="B1870" s="105"/>
      <c r="C1870" s="88"/>
      <c r="D1870" s="88"/>
      <c r="E1870" s="87"/>
      <c r="F1870" s="88"/>
      <c r="G1870" s="123"/>
      <c r="H1870" s="89"/>
      <c r="I1870" s="89"/>
      <c r="J1870" s="89"/>
      <c r="K1870" s="89"/>
      <c r="L1870" s="88"/>
      <c r="M1870" s="132"/>
    </row>
    <row r="1871" spans="1:13" s="85" customFormat="1" x14ac:dyDescent="0.2">
      <c r="A1871" s="104"/>
      <c r="B1871" s="105"/>
      <c r="C1871" s="88"/>
      <c r="D1871" s="88"/>
      <c r="E1871" s="87"/>
      <c r="F1871" s="88"/>
      <c r="G1871" s="123"/>
      <c r="H1871" s="89"/>
      <c r="I1871" s="89"/>
      <c r="J1871" s="89"/>
      <c r="K1871" s="89"/>
      <c r="L1871" s="88"/>
      <c r="M1871" s="132"/>
    </row>
    <row r="1872" spans="1:13" s="85" customFormat="1" x14ac:dyDescent="0.2">
      <c r="A1872" s="104"/>
      <c r="B1872" s="105"/>
      <c r="C1872" s="88"/>
      <c r="D1872" s="88"/>
      <c r="E1872" s="87"/>
      <c r="F1872" s="88"/>
      <c r="G1872" s="123"/>
      <c r="H1872" s="89"/>
      <c r="I1872" s="89"/>
      <c r="J1872" s="89"/>
      <c r="K1872" s="89"/>
      <c r="L1872" s="88"/>
      <c r="M1872" s="132"/>
    </row>
    <row r="1873" spans="1:13" s="85" customFormat="1" x14ac:dyDescent="0.2">
      <c r="A1873" s="104"/>
      <c r="B1873" s="105"/>
      <c r="C1873" s="88"/>
      <c r="D1873" s="88"/>
      <c r="E1873" s="87"/>
      <c r="F1873" s="88"/>
      <c r="G1873" s="123"/>
      <c r="H1873" s="89"/>
      <c r="I1873" s="89"/>
      <c r="J1873" s="89"/>
      <c r="K1873" s="89"/>
      <c r="L1873" s="88"/>
      <c r="M1873" s="132"/>
    </row>
    <row r="1874" spans="1:13" s="85" customFormat="1" x14ac:dyDescent="0.2">
      <c r="A1874" s="104"/>
      <c r="B1874" s="105"/>
      <c r="C1874" s="88"/>
      <c r="D1874" s="88"/>
      <c r="E1874" s="87"/>
      <c r="F1874" s="88"/>
      <c r="G1874" s="123"/>
      <c r="H1874" s="89"/>
      <c r="I1874" s="89"/>
      <c r="J1874" s="89"/>
      <c r="K1874" s="89"/>
      <c r="L1874" s="88"/>
      <c r="M1874" s="132"/>
    </row>
    <row r="1875" spans="1:13" s="85" customFormat="1" x14ac:dyDescent="0.2">
      <c r="A1875" s="104"/>
      <c r="B1875" s="105"/>
      <c r="C1875" s="88"/>
      <c r="D1875" s="88"/>
      <c r="E1875" s="87"/>
      <c r="F1875" s="88"/>
      <c r="G1875" s="123"/>
      <c r="H1875" s="89"/>
      <c r="I1875" s="89"/>
      <c r="J1875" s="89"/>
      <c r="K1875" s="89"/>
      <c r="L1875" s="88"/>
      <c r="M1875" s="132"/>
    </row>
    <row r="1876" spans="1:13" s="85" customFormat="1" x14ac:dyDescent="0.2">
      <c r="A1876" s="104"/>
      <c r="B1876" s="105"/>
      <c r="C1876" s="88"/>
      <c r="D1876" s="88"/>
      <c r="E1876" s="87"/>
      <c r="F1876" s="88"/>
      <c r="G1876" s="123"/>
      <c r="H1876" s="89"/>
      <c r="I1876" s="89"/>
      <c r="J1876" s="89"/>
      <c r="K1876" s="89"/>
      <c r="L1876" s="88"/>
      <c r="M1876" s="132"/>
    </row>
    <row r="1877" spans="1:13" s="85" customFormat="1" x14ac:dyDescent="0.2">
      <c r="A1877" s="104"/>
      <c r="B1877" s="105"/>
      <c r="C1877" s="88"/>
      <c r="D1877" s="88"/>
      <c r="E1877" s="87"/>
      <c r="F1877" s="88"/>
      <c r="G1877" s="123"/>
      <c r="H1877" s="89"/>
      <c r="I1877" s="89"/>
      <c r="J1877" s="89"/>
      <c r="K1877" s="89"/>
      <c r="L1877" s="88"/>
      <c r="M1877" s="132"/>
    </row>
    <row r="1878" spans="1:13" s="85" customFormat="1" x14ac:dyDescent="0.2">
      <c r="A1878" s="104"/>
      <c r="B1878" s="105"/>
      <c r="C1878" s="88"/>
      <c r="D1878" s="88"/>
      <c r="E1878" s="87"/>
      <c r="F1878" s="88"/>
      <c r="G1878" s="123"/>
      <c r="H1878" s="89"/>
      <c r="I1878" s="89"/>
      <c r="J1878" s="89"/>
      <c r="K1878" s="89"/>
      <c r="L1878" s="88"/>
      <c r="M1878" s="132"/>
    </row>
    <row r="1879" spans="1:13" s="85" customFormat="1" x14ac:dyDescent="0.2">
      <c r="A1879" s="104"/>
      <c r="B1879" s="105"/>
      <c r="C1879" s="88"/>
      <c r="D1879" s="88"/>
      <c r="E1879" s="87"/>
      <c r="F1879" s="88"/>
      <c r="G1879" s="123"/>
      <c r="H1879" s="89"/>
      <c r="I1879" s="89"/>
      <c r="J1879" s="89"/>
      <c r="K1879" s="89"/>
      <c r="L1879" s="88"/>
      <c r="M1879" s="132"/>
    </row>
    <row r="1880" spans="1:13" s="85" customFormat="1" x14ac:dyDescent="0.2">
      <c r="A1880" s="101"/>
      <c r="B1880" s="102"/>
      <c r="C1880" s="142"/>
      <c r="D1880" s="88"/>
      <c r="E1880" s="87"/>
      <c r="F1880" s="88"/>
      <c r="G1880" s="123"/>
      <c r="H1880" s="89"/>
      <c r="I1880" s="89"/>
      <c r="J1880" s="89"/>
      <c r="K1880" s="89"/>
      <c r="L1880" s="88"/>
      <c r="M1880" s="132"/>
    </row>
    <row r="1881" spans="1:13" s="85" customFormat="1" x14ac:dyDescent="0.2">
      <c r="A1881" s="104"/>
      <c r="B1881" s="105"/>
      <c r="C1881" s="88"/>
      <c r="D1881" s="88"/>
      <c r="E1881" s="87"/>
      <c r="F1881" s="88"/>
      <c r="G1881" s="123"/>
      <c r="H1881" s="89"/>
      <c r="I1881" s="89"/>
      <c r="J1881" s="89"/>
      <c r="K1881" s="89"/>
      <c r="L1881" s="88"/>
      <c r="M1881" s="132"/>
    </row>
    <row r="1882" spans="1:13" s="85" customFormat="1" x14ac:dyDescent="0.2">
      <c r="A1882" s="104"/>
      <c r="B1882" s="105"/>
      <c r="C1882" s="88"/>
      <c r="D1882" s="88"/>
      <c r="E1882" s="87"/>
      <c r="F1882" s="88"/>
      <c r="G1882" s="123"/>
      <c r="H1882" s="89"/>
      <c r="I1882" s="89"/>
      <c r="J1882" s="89"/>
      <c r="K1882" s="89"/>
      <c r="L1882" s="88"/>
      <c r="M1882" s="132"/>
    </row>
    <row r="1883" spans="1:13" s="85" customFormat="1" x14ac:dyDescent="0.2">
      <c r="A1883" s="104"/>
      <c r="B1883" s="105"/>
      <c r="C1883" s="88"/>
      <c r="D1883" s="88"/>
      <c r="E1883" s="87"/>
      <c r="F1883" s="88"/>
      <c r="G1883" s="123"/>
      <c r="H1883" s="89"/>
      <c r="I1883" s="89"/>
      <c r="J1883" s="89"/>
      <c r="K1883" s="89"/>
      <c r="L1883" s="88"/>
      <c r="M1883" s="132"/>
    </row>
    <row r="1884" spans="1:13" s="85" customFormat="1" x14ac:dyDescent="0.2">
      <c r="A1884" s="104"/>
      <c r="B1884" s="105"/>
      <c r="C1884" s="88"/>
      <c r="D1884" s="88"/>
      <c r="E1884" s="87"/>
      <c r="F1884" s="88"/>
      <c r="G1884" s="123"/>
      <c r="H1884" s="89"/>
      <c r="I1884" s="89"/>
      <c r="J1884" s="89"/>
      <c r="K1884" s="89"/>
      <c r="L1884" s="88"/>
      <c r="M1884" s="132"/>
    </row>
    <row r="1885" spans="1:13" s="85" customFormat="1" x14ac:dyDescent="0.2">
      <c r="A1885" s="104"/>
      <c r="B1885" s="105"/>
      <c r="C1885" s="88"/>
      <c r="D1885" s="88"/>
      <c r="E1885" s="87"/>
      <c r="F1885" s="88"/>
      <c r="G1885" s="123"/>
      <c r="H1885" s="89"/>
      <c r="I1885" s="89"/>
      <c r="J1885" s="89"/>
      <c r="K1885" s="89"/>
      <c r="L1885" s="88"/>
      <c r="M1885" s="132"/>
    </row>
    <row r="1886" spans="1:13" s="85" customFormat="1" x14ac:dyDescent="0.2">
      <c r="A1886" s="104"/>
      <c r="B1886" s="105"/>
      <c r="C1886" s="88"/>
      <c r="D1886" s="88"/>
      <c r="E1886" s="87"/>
      <c r="F1886" s="88"/>
      <c r="G1886" s="123"/>
      <c r="H1886" s="89"/>
      <c r="I1886" s="89"/>
      <c r="J1886" s="89"/>
      <c r="K1886" s="89"/>
      <c r="L1886" s="88"/>
      <c r="M1886" s="132"/>
    </row>
    <row r="1887" spans="1:13" s="85" customFormat="1" x14ac:dyDescent="0.2">
      <c r="A1887" s="101"/>
      <c r="B1887" s="102"/>
      <c r="C1887" s="142"/>
      <c r="D1887" s="88"/>
      <c r="E1887" s="87"/>
      <c r="F1887" s="88"/>
      <c r="G1887" s="123"/>
      <c r="H1887" s="89"/>
      <c r="I1887" s="89"/>
      <c r="J1887" s="89"/>
      <c r="K1887" s="89"/>
      <c r="L1887" s="88"/>
      <c r="M1887" s="132"/>
    </row>
    <row r="1888" spans="1:13" s="85" customFormat="1" x14ac:dyDescent="0.2">
      <c r="A1888" s="104"/>
      <c r="B1888" s="105"/>
      <c r="C1888" s="88"/>
      <c r="D1888" s="88"/>
      <c r="E1888" s="87"/>
      <c r="F1888" s="88"/>
      <c r="G1888" s="123"/>
      <c r="H1888" s="89"/>
      <c r="I1888" s="89"/>
      <c r="J1888" s="89"/>
      <c r="K1888" s="89"/>
      <c r="L1888" s="88"/>
      <c r="M1888" s="132"/>
    </row>
    <row r="1889" spans="1:13" s="85" customFormat="1" x14ac:dyDescent="0.2">
      <c r="A1889" s="101"/>
      <c r="B1889" s="102"/>
      <c r="C1889" s="142"/>
      <c r="D1889" s="88"/>
      <c r="E1889" s="87"/>
      <c r="F1889" s="88"/>
      <c r="G1889" s="123"/>
      <c r="H1889" s="89"/>
      <c r="I1889" s="89"/>
      <c r="J1889" s="89"/>
      <c r="K1889" s="89"/>
      <c r="L1889" s="88"/>
      <c r="M1889" s="132"/>
    </row>
    <row r="1890" spans="1:13" s="85" customFormat="1" x14ac:dyDescent="0.2">
      <c r="A1890" s="104"/>
      <c r="B1890" s="105"/>
      <c r="C1890" s="88"/>
      <c r="D1890" s="88"/>
      <c r="E1890" s="87"/>
      <c r="F1890" s="88"/>
      <c r="G1890" s="123"/>
      <c r="H1890" s="89"/>
      <c r="I1890" s="89"/>
      <c r="J1890" s="89"/>
      <c r="K1890" s="89"/>
      <c r="L1890" s="88"/>
      <c r="M1890" s="132"/>
    </row>
    <row r="1891" spans="1:13" s="85" customFormat="1" x14ac:dyDescent="0.2">
      <c r="A1891" s="104"/>
      <c r="B1891" s="105"/>
      <c r="C1891" s="88"/>
      <c r="D1891" s="88"/>
      <c r="E1891" s="87"/>
      <c r="F1891" s="88"/>
      <c r="G1891" s="123"/>
      <c r="H1891" s="89"/>
      <c r="I1891" s="89"/>
      <c r="J1891" s="89"/>
      <c r="K1891" s="89"/>
      <c r="L1891" s="88"/>
      <c r="M1891" s="132"/>
    </row>
    <row r="1892" spans="1:13" s="85" customFormat="1" x14ac:dyDescent="0.2">
      <c r="A1892" s="101"/>
      <c r="B1892" s="102"/>
      <c r="C1892" s="142"/>
      <c r="D1892" s="88"/>
      <c r="E1892" s="87"/>
      <c r="F1892" s="88"/>
      <c r="G1892" s="123"/>
      <c r="H1892" s="89"/>
      <c r="I1892" s="89"/>
      <c r="J1892" s="89"/>
      <c r="K1892" s="89"/>
      <c r="L1892" s="88"/>
      <c r="M1892" s="132"/>
    </row>
    <row r="1893" spans="1:13" s="85" customFormat="1" x14ac:dyDescent="0.2">
      <c r="A1893" s="104"/>
      <c r="B1893" s="105"/>
      <c r="C1893" s="88"/>
      <c r="D1893" s="88"/>
      <c r="E1893" s="87"/>
      <c r="F1893" s="88"/>
      <c r="G1893" s="123"/>
      <c r="H1893" s="89"/>
      <c r="I1893" s="89"/>
      <c r="J1893" s="89"/>
      <c r="K1893" s="89"/>
      <c r="L1893" s="88"/>
      <c r="M1893" s="132"/>
    </row>
    <row r="1894" spans="1:13" s="85" customFormat="1" x14ac:dyDescent="0.2">
      <c r="A1894" s="104"/>
      <c r="B1894" s="105"/>
      <c r="C1894" s="88"/>
      <c r="D1894" s="88"/>
      <c r="E1894" s="87"/>
      <c r="F1894" s="88"/>
      <c r="G1894" s="123"/>
      <c r="H1894" s="89"/>
      <c r="I1894" s="89"/>
      <c r="J1894" s="89"/>
      <c r="K1894" s="89"/>
      <c r="L1894" s="88"/>
      <c r="M1894" s="132"/>
    </row>
    <row r="1895" spans="1:13" s="85" customFormat="1" x14ac:dyDescent="0.2">
      <c r="A1895" s="101"/>
      <c r="B1895" s="102"/>
      <c r="C1895" s="142"/>
      <c r="D1895" s="88"/>
      <c r="E1895" s="87"/>
      <c r="F1895" s="88"/>
      <c r="G1895" s="123"/>
      <c r="H1895" s="89"/>
      <c r="I1895" s="89"/>
      <c r="J1895" s="89"/>
      <c r="K1895" s="89"/>
      <c r="L1895" s="88"/>
      <c r="M1895" s="132"/>
    </row>
    <row r="1896" spans="1:13" s="85" customFormat="1" x14ac:dyDescent="0.2">
      <c r="A1896" s="104"/>
      <c r="B1896" s="105"/>
      <c r="C1896" s="88"/>
      <c r="D1896" s="88"/>
      <c r="E1896" s="87"/>
      <c r="F1896" s="88"/>
      <c r="G1896" s="123"/>
      <c r="H1896" s="89"/>
      <c r="I1896" s="89"/>
      <c r="J1896" s="89"/>
      <c r="K1896" s="89"/>
      <c r="L1896" s="88"/>
      <c r="M1896" s="132"/>
    </row>
    <row r="1897" spans="1:13" s="85" customFormat="1" x14ac:dyDescent="0.2">
      <c r="A1897" s="101"/>
      <c r="B1897" s="102"/>
      <c r="C1897" s="142"/>
      <c r="D1897" s="88"/>
      <c r="E1897" s="87"/>
      <c r="F1897" s="88"/>
      <c r="G1897" s="123"/>
      <c r="H1897" s="89"/>
      <c r="I1897" s="89"/>
      <c r="J1897" s="89"/>
      <c r="K1897" s="89"/>
      <c r="L1897" s="88"/>
      <c r="M1897" s="132"/>
    </row>
    <row r="1898" spans="1:13" s="85" customFormat="1" x14ac:dyDescent="0.2">
      <c r="A1898" s="104"/>
      <c r="B1898" s="105"/>
      <c r="C1898" s="88"/>
      <c r="D1898" s="88"/>
      <c r="E1898" s="87"/>
      <c r="F1898" s="88"/>
      <c r="G1898" s="123"/>
      <c r="H1898" s="89"/>
      <c r="I1898" s="89"/>
      <c r="J1898" s="89"/>
      <c r="K1898" s="89"/>
      <c r="L1898" s="88"/>
      <c r="M1898" s="132"/>
    </row>
    <row r="1899" spans="1:13" s="85" customFormat="1" x14ac:dyDescent="0.2">
      <c r="A1899" s="104"/>
      <c r="B1899" s="105"/>
      <c r="C1899" s="88"/>
      <c r="D1899" s="88"/>
      <c r="E1899" s="87"/>
      <c r="F1899" s="88"/>
      <c r="G1899" s="123"/>
      <c r="H1899" s="89"/>
      <c r="I1899" s="89"/>
      <c r="J1899" s="89"/>
      <c r="K1899" s="89"/>
      <c r="L1899" s="88"/>
      <c r="M1899" s="132"/>
    </row>
    <row r="1900" spans="1:13" s="85" customFormat="1" x14ac:dyDescent="0.2">
      <c r="A1900" s="104"/>
      <c r="B1900" s="105"/>
      <c r="C1900" s="88"/>
      <c r="D1900" s="88"/>
      <c r="E1900" s="87"/>
      <c r="F1900" s="88"/>
      <c r="G1900" s="123"/>
      <c r="H1900" s="89"/>
      <c r="I1900" s="89"/>
      <c r="J1900" s="89"/>
      <c r="K1900" s="89"/>
      <c r="L1900" s="88"/>
      <c r="M1900" s="132"/>
    </row>
    <row r="1901" spans="1:13" s="85" customFormat="1" x14ac:dyDescent="0.2">
      <c r="A1901" s="106"/>
      <c r="B1901" s="107"/>
      <c r="C1901" s="111"/>
      <c r="D1901" s="88"/>
      <c r="E1901" s="87"/>
      <c r="F1901" s="88"/>
      <c r="G1901" s="123"/>
      <c r="H1901" s="89"/>
      <c r="I1901" s="89"/>
      <c r="J1901" s="89"/>
      <c r="K1901" s="89"/>
      <c r="L1901" s="88"/>
      <c r="M1901" s="132"/>
    </row>
    <row r="1902" spans="1:13" s="85" customFormat="1" x14ac:dyDescent="0.2">
      <c r="A1902" s="101"/>
      <c r="B1902" s="102"/>
      <c r="C1902" s="142"/>
      <c r="D1902" s="88"/>
      <c r="E1902" s="87"/>
      <c r="F1902" s="88"/>
      <c r="G1902" s="123"/>
      <c r="H1902" s="89"/>
      <c r="I1902" s="89"/>
      <c r="J1902" s="89"/>
      <c r="K1902" s="89"/>
      <c r="L1902" s="88"/>
      <c r="M1902" s="132"/>
    </row>
    <row r="1903" spans="1:13" s="85" customFormat="1" x14ac:dyDescent="0.2">
      <c r="A1903" s="104"/>
      <c r="B1903" s="105"/>
      <c r="C1903" s="88"/>
      <c r="D1903" s="88"/>
      <c r="E1903" s="87"/>
      <c r="F1903" s="88"/>
      <c r="G1903" s="123"/>
      <c r="H1903" s="89"/>
      <c r="I1903" s="89"/>
      <c r="J1903" s="89"/>
      <c r="K1903" s="89"/>
      <c r="L1903" s="88"/>
      <c r="M1903" s="132"/>
    </row>
    <row r="1904" spans="1:13" s="85" customFormat="1" x14ac:dyDescent="0.2">
      <c r="A1904" s="104"/>
      <c r="B1904" s="105"/>
      <c r="C1904" s="88"/>
      <c r="D1904" s="88"/>
      <c r="E1904" s="87"/>
      <c r="F1904" s="88"/>
      <c r="G1904" s="123"/>
      <c r="H1904" s="89"/>
      <c r="I1904" s="89"/>
      <c r="J1904" s="89"/>
      <c r="K1904" s="89"/>
      <c r="L1904" s="88"/>
      <c r="M1904" s="132"/>
    </row>
    <row r="1905" spans="1:13" s="85" customFormat="1" x14ac:dyDescent="0.2">
      <c r="A1905" s="104"/>
      <c r="B1905" s="105"/>
      <c r="C1905" s="88"/>
      <c r="D1905" s="88"/>
      <c r="E1905" s="87"/>
      <c r="F1905" s="88"/>
      <c r="G1905" s="123"/>
      <c r="H1905" s="89"/>
      <c r="I1905" s="89"/>
      <c r="J1905" s="89"/>
      <c r="K1905" s="89"/>
      <c r="L1905" s="88"/>
      <c r="M1905" s="132"/>
    </row>
    <row r="1906" spans="1:13" s="85" customFormat="1" x14ac:dyDescent="0.2">
      <c r="A1906" s="104"/>
      <c r="B1906" s="105"/>
      <c r="C1906" s="88"/>
      <c r="D1906" s="88"/>
      <c r="E1906" s="87"/>
      <c r="F1906" s="88"/>
      <c r="G1906" s="123"/>
      <c r="H1906" s="89"/>
      <c r="I1906" s="89"/>
      <c r="J1906" s="89"/>
      <c r="K1906" s="89"/>
      <c r="L1906" s="88"/>
      <c r="M1906" s="132"/>
    </row>
    <row r="1907" spans="1:13" s="85" customFormat="1" x14ac:dyDescent="0.2">
      <c r="A1907" s="101"/>
      <c r="B1907" s="102"/>
      <c r="C1907" s="142"/>
      <c r="D1907" s="88"/>
      <c r="E1907" s="87"/>
      <c r="F1907" s="88"/>
      <c r="G1907" s="123"/>
      <c r="H1907" s="89"/>
      <c r="I1907" s="89"/>
      <c r="J1907" s="89"/>
      <c r="K1907" s="89"/>
      <c r="L1907" s="88"/>
      <c r="M1907" s="132"/>
    </row>
    <row r="1908" spans="1:13" s="85" customFormat="1" x14ac:dyDescent="0.2">
      <c r="A1908" s="104"/>
      <c r="B1908" s="105"/>
      <c r="C1908" s="88"/>
      <c r="D1908" s="88"/>
      <c r="E1908" s="87"/>
      <c r="F1908" s="88"/>
      <c r="G1908" s="123"/>
      <c r="H1908" s="89"/>
      <c r="I1908" s="89"/>
      <c r="J1908" s="89"/>
      <c r="K1908" s="89"/>
      <c r="L1908" s="88"/>
      <c r="M1908" s="132"/>
    </row>
    <row r="1909" spans="1:13" s="85" customFormat="1" x14ac:dyDescent="0.2">
      <c r="A1909" s="101"/>
      <c r="B1909" s="102"/>
      <c r="C1909" s="142"/>
      <c r="D1909" s="88"/>
      <c r="E1909" s="87"/>
      <c r="F1909" s="88"/>
      <c r="G1909" s="123"/>
      <c r="H1909" s="89"/>
      <c r="I1909" s="89"/>
      <c r="J1909" s="89"/>
      <c r="K1909" s="89"/>
      <c r="L1909" s="88"/>
      <c r="M1909" s="132"/>
    </row>
    <row r="1910" spans="1:13" s="85" customFormat="1" x14ac:dyDescent="0.2">
      <c r="A1910" s="104"/>
      <c r="B1910" s="105"/>
      <c r="C1910" s="88"/>
      <c r="D1910" s="88"/>
      <c r="E1910" s="87"/>
      <c r="F1910" s="88"/>
      <c r="G1910" s="123"/>
      <c r="H1910" s="89"/>
      <c r="I1910" s="89"/>
      <c r="J1910" s="89"/>
      <c r="K1910" s="89"/>
      <c r="L1910" s="88"/>
      <c r="M1910" s="132"/>
    </row>
    <row r="1911" spans="1:13" s="85" customFormat="1" x14ac:dyDescent="0.2">
      <c r="A1911" s="104"/>
      <c r="B1911" s="105"/>
      <c r="C1911" s="88"/>
      <c r="D1911" s="88"/>
      <c r="E1911" s="87"/>
      <c r="F1911" s="88"/>
      <c r="G1911" s="123"/>
      <c r="H1911" s="89"/>
      <c r="I1911" s="89"/>
      <c r="J1911" s="89"/>
      <c r="K1911" s="89"/>
      <c r="L1911" s="88"/>
      <c r="M1911" s="132"/>
    </row>
    <row r="1912" spans="1:13" s="85" customFormat="1" x14ac:dyDescent="0.2">
      <c r="A1912" s="104"/>
      <c r="B1912" s="105"/>
      <c r="C1912" s="88"/>
      <c r="D1912" s="88"/>
      <c r="E1912" s="87"/>
      <c r="F1912" s="88"/>
      <c r="G1912" s="123"/>
      <c r="H1912" s="89"/>
      <c r="I1912" s="89"/>
      <c r="J1912" s="89"/>
      <c r="K1912" s="89"/>
      <c r="L1912" s="88"/>
      <c r="M1912" s="132"/>
    </row>
    <row r="1913" spans="1:13" s="85" customFormat="1" x14ac:dyDescent="0.2">
      <c r="A1913" s="104"/>
      <c r="B1913" s="105"/>
      <c r="C1913" s="88"/>
      <c r="D1913" s="88"/>
      <c r="E1913" s="87"/>
      <c r="F1913" s="88"/>
      <c r="G1913" s="123"/>
      <c r="H1913" s="89"/>
      <c r="I1913" s="89"/>
      <c r="J1913" s="89"/>
      <c r="K1913" s="89"/>
      <c r="L1913" s="88"/>
      <c r="M1913" s="132"/>
    </row>
    <row r="1914" spans="1:13" s="85" customFormat="1" x14ac:dyDescent="0.2">
      <c r="A1914" s="104"/>
      <c r="B1914" s="105"/>
      <c r="C1914" s="88"/>
      <c r="D1914" s="88"/>
      <c r="E1914" s="87"/>
      <c r="F1914" s="88"/>
      <c r="G1914" s="123"/>
      <c r="H1914" s="89"/>
      <c r="I1914" s="89"/>
      <c r="J1914" s="89"/>
      <c r="K1914" s="89"/>
      <c r="L1914" s="88"/>
      <c r="M1914" s="132"/>
    </row>
    <row r="1915" spans="1:13" s="85" customFormat="1" x14ac:dyDescent="0.2">
      <c r="A1915" s="104"/>
      <c r="B1915" s="105"/>
      <c r="C1915" s="88"/>
      <c r="D1915" s="88"/>
      <c r="E1915" s="87"/>
      <c r="F1915" s="88"/>
      <c r="G1915" s="123"/>
      <c r="H1915" s="89"/>
      <c r="I1915" s="89"/>
      <c r="J1915" s="89"/>
      <c r="K1915" s="89"/>
      <c r="L1915" s="88"/>
      <c r="M1915" s="132"/>
    </row>
    <row r="1916" spans="1:13" s="85" customFormat="1" x14ac:dyDescent="0.2">
      <c r="A1916" s="101"/>
      <c r="B1916" s="102"/>
      <c r="C1916" s="142"/>
      <c r="D1916" s="88"/>
      <c r="E1916" s="87"/>
      <c r="F1916" s="88"/>
      <c r="G1916" s="123"/>
      <c r="H1916" s="89"/>
      <c r="I1916" s="89"/>
      <c r="J1916" s="89"/>
      <c r="K1916" s="89"/>
      <c r="L1916" s="88"/>
      <c r="M1916" s="132"/>
    </row>
    <row r="1917" spans="1:13" s="85" customFormat="1" x14ac:dyDescent="0.2">
      <c r="A1917" s="104"/>
      <c r="B1917" s="105"/>
      <c r="C1917" s="88"/>
      <c r="D1917" s="88"/>
      <c r="E1917" s="87"/>
      <c r="F1917" s="88"/>
      <c r="G1917" s="123"/>
      <c r="H1917" s="89"/>
      <c r="I1917" s="89"/>
      <c r="J1917" s="89"/>
      <c r="K1917" s="89"/>
      <c r="L1917" s="88"/>
      <c r="M1917" s="132"/>
    </row>
    <row r="1918" spans="1:13" s="85" customFormat="1" ht="13.5" thickBot="1" x14ac:dyDescent="0.25">
      <c r="A1918" s="108"/>
      <c r="B1918" s="109"/>
      <c r="C1918" s="91"/>
      <c r="D1918" s="91"/>
      <c r="E1918" s="90"/>
      <c r="F1918" s="91"/>
      <c r="G1918" s="125"/>
      <c r="H1918" s="110"/>
      <c r="I1918" s="110"/>
      <c r="J1918" s="110"/>
      <c r="K1918" s="110"/>
      <c r="L1918" s="91"/>
      <c r="M1918" s="137"/>
    </row>
    <row r="1919" spans="1:13" s="85" customFormat="1" ht="11.25" x14ac:dyDescent="0.2">
      <c r="A1919" s="86"/>
      <c r="B1919" s="86"/>
      <c r="C1919" s="82"/>
      <c r="D1919" s="86"/>
      <c r="E1919" s="86"/>
      <c r="F1919" s="86"/>
      <c r="G1919" s="126"/>
      <c r="H1919" s="82"/>
      <c r="I1919" s="82"/>
      <c r="J1919" s="82"/>
      <c r="K1919" s="82"/>
      <c r="L1919" s="82"/>
      <c r="M1919" s="138"/>
    </row>
    <row r="1920" spans="1:13" s="85" customFormat="1" ht="11.25" x14ac:dyDescent="0.2">
      <c r="A1920" s="86"/>
      <c r="B1920" s="86"/>
      <c r="C1920" s="82"/>
      <c r="D1920" s="86"/>
      <c r="E1920" s="86"/>
      <c r="F1920" s="86"/>
      <c r="G1920" s="126"/>
      <c r="H1920" s="82"/>
      <c r="I1920" s="82"/>
      <c r="J1920" s="82"/>
      <c r="K1920" s="82"/>
      <c r="L1920" s="82"/>
      <c r="M1920" s="138"/>
    </row>
    <row r="1921" spans="1:13" s="85" customFormat="1" ht="11.25" x14ac:dyDescent="0.2">
      <c r="A1921" s="86"/>
      <c r="B1921" s="86"/>
      <c r="C1921" s="82"/>
      <c r="D1921" s="86"/>
      <c r="E1921" s="86"/>
      <c r="F1921" s="86"/>
      <c r="G1921" s="126"/>
      <c r="H1921" s="82"/>
      <c r="I1921" s="82"/>
      <c r="J1921" s="82"/>
      <c r="K1921" s="82"/>
      <c r="L1921" s="82"/>
      <c r="M1921" s="138"/>
    </row>
    <row r="1922" spans="1:13" s="85" customFormat="1" ht="11.25" x14ac:dyDescent="0.2">
      <c r="A1922" s="86"/>
      <c r="B1922" s="86"/>
      <c r="C1922" s="82"/>
      <c r="D1922" s="86"/>
      <c r="E1922" s="86"/>
      <c r="F1922" s="86"/>
      <c r="G1922" s="126"/>
      <c r="H1922" s="82"/>
      <c r="I1922" s="82"/>
      <c r="J1922" s="82"/>
      <c r="K1922" s="82"/>
      <c r="L1922" s="82"/>
      <c r="M1922" s="138"/>
    </row>
    <row r="1923" spans="1:13" s="85" customFormat="1" ht="11.25" x14ac:dyDescent="0.2">
      <c r="A1923" s="86"/>
      <c r="B1923" s="86"/>
      <c r="C1923" s="82"/>
      <c r="D1923" s="86"/>
      <c r="E1923" s="86"/>
      <c r="F1923" s="86"/>
      <c r="G1923" s="126"/>
      <c r="H1923" s="82"/>
      <c r="I1923" s="82"/>
      <c r="J1923" s="82"/>
      <c r="K1923" s="82"/>
      <c r="L1923" s="82"/>
      <c r="M1923" s="138"/>
    </row>
    <row r="1924" spans="1:13" s="85" customFormat="1" ht="11.25" x14ac:dyDescent="0.2">
      <c r="A1924" s="86"/>
      <c r="B1924" s="86"/>
      <c r="C1924" s="82"/>
      <c r="D1924" s="86"/>
      <c r="E1924" s="86"/>
      <c r="F1924" s="86"/>
      <c r="G1924" s="126"/>
      <c r="H1924" s="82"/>
      <c r="I1924" s="82"/>
      <c r="J1924" s="82"/>
      <c r="K1924" s="82"/>
      <c r="L1924" s="82"/>
      <c r="M1924" s="138"/>
    </row>
    <row r="1925" spans="1:13" s="85" customFormat="1" ht="11.25" x14ac:dyDescent="0.2">
      <c r="A1925" s="86"/>
      <c r="B1925" s="86"/>
      <c r="C1925" s="82"/>
      <c r="D1925" s="86"/>
      <c r="E1925" s="86"/>
      <c r="F1925" s="86"/>
      <c r="G1925" s="126"/>
      <c r="H1925" s="82"/>
      <c r="I1925" s="82"/>
      <c r="J1925" s="82"/>
      <c r="K1925" s="82"/>
      <c r="L1925" s="82"/>
      <c r="M1925" s="138"/>
    </row>
    <row r="1926" spans="1:13" s="85" customFormat="1" ht="11.25" x14ac:dyDescent="0.2">
      <c r="A1926" s="86"/>
      <c r="B1926" s="86"/>
      <c r="C1926" s="82"/>
      <c r="D1926" s="86"/>
      <c r="E1926" s="86"/>
      <c r="F1926" s="86"/>
      <c r="G1926" s="126"/>
      <c r="H1926" s="82"/>
      <c r="I1926" s="82"/>
      <c r="J1926" s="82"/>
      <c r="K1926" s="82"/>
      <c r="L1926" s="82"/>
      <c r="M1926" s="138"/>
    </row>
    <row r="1927" spans="1:13" s="85" customFormat="1" ht="11.25" x14ac:dyDescent="0.2">
      <c r="A1927" s="86"/>
      <c r="B1927" s="86"/>
      <c r="C1927" s="82"/>
      <c r="D1927" s="86"/>
      <c r="E1927" s="86"/>
      <c r="F1927" s="86"/>
      <c r="G1927" s="126"/>
      <c r="H1927" s="82"/>
      <c r="I1927" s="82"/>
      <c r="J1927" s="82"/>
      <c r="K1927" s="82"/>
      <c r="L1927" s="82"/>
      <c r="M1927" s="138"/>
    </row>
    <row r="1928" spans="1:13" s="85" customFormat="1" ht="11.25" x14ac:dyDescent="0.2">
      <c r="A1928" s="86"/>
      <c r="B1928" s="86"/>
      <c r="C1928" s="82"/>
      <c r="D1928" s="86"/>
      <c r="E1928" s="86"/>
      <c r="F1928" s="86"/>
      <c r="G1928" s="126"/>
      <c r="H1928" s="82"/>
      <c r="I1928" s="82"/>
      <c r="J1928" s="82"/>
      <c r="K1928" s="82"/>
      <c r="L1928" s="82"/>
      <c r="M1928" s="138"/>
    </row>
    <row r="1929" spans="1:13" s="85" customFormat="1" ht="11.25" x14ac:dyDescent="0.2">
      <c r="A1929" s="86"/>
      <c r="B1929" s="86"/>
      <c r="C1929" s="82"/>
      <c r="D1929" s="86"/>
      <c r="E1929" s="86"/>
      <c r="F1929" s="86"/>
      <c r="G1929" s="126"/>
      <c r="H1929" s="82"/>
      <c r="I1929" s="82"/>
      <c r="J1929" s="82"/>
      <c r="K1929" s="82"/>
      <c r="L1929" s="82"/>
      <c r="M1929" s="138"/>
    </row>
    <row r="1930" spans="1:13" s="85" customFormat="1" ht="11.25" x14ac:dyDescent="0.2">
      <c r="A1930" s="86"/>
      <c r="B1930" s="86"/>
      <c r="C1930" s="82"/>
      <c r="D1930" s="86"/>
      <c r="E1930" s="86"/>
      <c r="F1930" s="86"/>
      <c r="G1930" s="126"/>
      <c r="H1930" s="82"/>
      <c r="I1930" s="82"/>
      <c r="J1930" s="82"/>
      <c r="K1930" s="82"/>
      <c r="L1930" s="82"/>
      <c r="M1930" s="138"/>
    </row>
    <row r="1931" spans="1:13" s="85" customFormat="1" ht="11.25" x14ac:dyDescent="0.2">
      <c r="A1931" s="86"/>
      <c r="B1931" s="86"/>
      <c r="C1931" s="82"/>
      <c r="D1931" s="86"/>
      <c r="E1931" s="86"/>
      <c r="F1931" s="86"/>
      <c r="G1931" s="126"/>
      <c r="H1931" s="82"/>
      <c r="I1931" s="82"/>
      <c r="J1931" s="82"/>
      <c r="K1931" s="82"/>
      <c r="L1931" s="82"/>
      <c r="M1931" s="138"/>
    </row>
    <row r="1932" spans="1:13" s="85" customFormat="1" ht="11.25" x14ac:dyDescent="0.2">
      <c r="A1932" s="86"/>
      <c r="B1932" s="86"/>
      <c r="C1932" s="82"/>
      <c r="D1932" s="86"/>
      <c r="E1932" s="86"/>
      <c r="F1932" s="86"/>
      <c r="G1932" s="126"/>
      <c r="H1932" s="82"/>
      <c r="I1932" s="82"/>
      <c r="J1932" s="82"/>
      <c r="K1932" s="82"/>
      <c r="L1932" s="82"/>
      <c r="M1932" s="138"/>
    </row>
    <row r="1933" spans="1:13" s="85" customFormat="1" ht="11.25" x14ac:dyDescent="0.2">
      <c r="A1933" s="86"/>
      <c r="B1933" s="86"/>
      <c r="C1933" s="82"/>
      <c r="D1933" s="86"/>
      <c r="E1933" s="86"/>
      <c r="F1933" s="86"/>
      <c r="G1933" s="126"/>
      <c r="H1933" s="82"/>
      <c r="I1933" s="82"/>
      <c r="J1933" s="82"/>
      <c r="K1933" s="82"/>
      <c r="L1933" s="82"/>
      <c r="M1933" s="138"/>
    </row>
    <row r="1934" spans="1:13" s="85" customFormat="1" ht="11.25" x14ac:dyDescent="0.2">
      <c r="A1934" s="86"/>
      <c r="B1934" s="86"/>
      <c r="C1934" s="82"/>
      <c r="D1934" s="86"/>
      <c r="E1934" s="86"/>
      <c r="F1934" s="86"/>
      <c r="G1934" s="126"/>
      <c r="H1934" s="82"/>
      <c r="I1934" s="82"/>
      <c r="J1934" s="82"/>
      <c r="K1934" s="82"/>
      <c r="L1934" s="82"/>
      <c r="M1934" s="138"/>
    </row>
    <row r="1935" spans="1:13" s="85" customFormat="1" ht="11.25" x14ac:dyDescent="0.2">
      <c r="A1935" s="86"/>
      <c r="B1935" s="86"/>
      <c r="C1935" s="82"/>
      <c r="D1935" s="86"/>
      <c r="E1935" s="86"/>
      <c r="F1935" s="86"/>
      <c r="G1935" s="126"/>
      <c r="H1935" s="82"/>
      <c r="I1935" s="82"/>
      <c r="J1935" s="82"/>
      <c r="K1935" s="82"/>
      <c r="L1935" s="82"/>
      <c r="M1935" s="138"/>
    </row>
    <row r="1936" spans="1:13" s="85" customFormat="1" ht="11.25" x14ac:dyDescent="0.2">
      <c r="A1936" s="86"/>
      <c r="B1936" s="86"/>
      <c r="C1936" s="82"/>
      <c r="D1936" s="86"/>
      <c r="E1936" s="86"/>
      <c r="F1936" s="86"/>
      <c r="G1936" s="126"/>
      <c r="H1936" s="82"/>
      <c r="I1936" s="82"/>
      <c r="J1936" s="82"/>
      <c r="K1936" s="82"/>
      <c r="L1936" s="82"/>
      <c r="M1936" s="138"/>
    </row>
    <row r="1937" spans="1:13" s="85" customFormat="1" ht="11.25" x14ac:dyDescent="0.2">
      <c r="A1937" s="86"/>
      <c r="B1937" s="86"/>
      <c r="C1937" s="82"/>
      <c r="D1937" s="86"/>
      <c r="E1937" s="86"/>
      <c r="F1937" s="86"/>
      <c r="G1937" s="126"/>
      <c r="H1937" s="82"/>
      <c r="I1937" s="82"/>
      <c r="J1937" s="82"/>
      <c r="K1937" s="82"/>
      <c r="L1937" s="82"/>
      <c r="M1937" s="138"/>
    </row>
    <row r="1938" spans="1:13" s="85" customFormat="1" ht="11.25" x14ac:dyDescent="0.2">
      <c r="A1938" s="86"/>
      <c r="B1938" s="86"/>
      <c r="C1938" s="82"/>
      <c r="D1938" s="86"/>
      <c r="E1938" s="86"/>
      <c r="F1938" s="86"/>
      <c r="G1938" s="126"/>
      <c r="H1938" s="82"/>
      <c r="I1938" s="82"/>
      <c r="J1938" s="82"/>
      <c r="K1938" s="82"/>
      <c r="L1938" s="82"/>
      <c r="M1938" s="138"/>
    </row>
    <row r="1939" spans="1:13" s="85" customFormat="1" ht="11.25" x14ac:dyDescent="0.2">
      <c r="A1939" s="86"/>
      <c r="B1939" s="86"/>
      <c r="C1939" s="82"/>
      <c r="D1939" s="86"/>
      <c r="E1939" s="86"/>
      <c r="F1939" s="86"/>
      <c r="G1939" s="126"/>
      <c r="H1939" s="82"/>
      <c r="I1939" s="82"/>
      <c r="J1939" s="82"/>
      <c r="K1939" s="82"/>
      <c r="L1939" s="82"/>
      <c r="M1939" s="138"/>
    </row>
    <row r="1940" spans="1:13" s="85" customFormat="1" ht="11.25" x14ac:dyDescent="0.2">
      <c r="A1940" s="86"/>
      <c r="B1940" s="86"/>
      <c r="C1940" s="82"/>
      <c r="D1940" s="86"/>
      <c r="E1940" s="86"/>
      <c r="F1940" s="86"/>
      <c r="G1940" s="126"/>
      <c r="H1940" s="82"/>
      <c r="I1940" s="82"/>
      <c r="J1940" s="82"/>
      <c r="K1940" s="82"/>
      <c r="L1940" s="82"/>
      <c r="M1940" s="138"/>
    </row>
    <row r="1941" spans="1:13" s="85" customFormat="1" ht="11.25" x14ac:dyDescent="0.2">
      <c r="A1941" s="86"/>
      <c r="B1941" s="86"/>
      <c r="C1941" s="82"/>
      <c r="D1941" s="86"/>
      <c r="E1941" s="86"/>
      <c r="F1941" s="86"/>
      <c r="G1941" s="126"/>
      <c r="H1941" s="82"/>
      <c r="I1941" s="82"/>
      <c r="J1941" s="82"/>
      <c r="K1941" s="82"/>
      <c r="L1941" s="82"/>
      <c r="M1941" s="138"/>
    </row>
    <row r="1942" spans="1:13" s="85" customFormat="1" ht="11.25" x14ac:dyDescent="0.2">
      <c r="A1942" s="86"/>
      <c r="B1942" s="86"/>
      <c r="C1942" s="82"/>
      <c r="D1942" s="86"/>
      <c r="E1942" s="86"/>
      <c r="F1942" s="86"/>
      <c r="G1942" s="126"/>
      <c r="H1942" s="82"/>
      <c r="I1942" s="82"/>
      <c r="J1942" s="82"/>
      <c r="K1942" s="82"/>
      <c r="L1942" s="82"/>
      <c r="M1942" s="138"/>
    </row>
    <row r="1943" spans="1:13" s="85" customFormat="1" ht="11.25" x14ac:dyDescent="0.2">
      <c r="A1943" s="86"/>
      <c r="B1943" s="86"/>
      <c r="C1943" s="82"/>
      <c r="D1943" s="86"/>
      <c r="E1943" s="86"/>
      <c r="F1943" s="86"/>
      <c r="G1943" s="126"/>
      <c r="H1943" s="82"/>
      <c r="I1943" s="82"/>
      <c r="J1943" s="82"/>
      <c r="K1943" s="82"/>
      <c r="L1943" s="82"/>
      <c r="M1943" s="138"/>
    </row>
    <row r="1944" spans="1:13" s="85" customFormat="1" ht="11.25" x14ac:dyDescent="0.2">
      <c r="A1944" s="86"/>
      <c r="B1944" s="86"/>
      <c r="C1944" s="82"/>
      <c r="D1944" s="86"/>
      <c r="E1944" s="86"/>
      <c r="F1944" s="86"/>
      <c r="G1944" s="126"/>
      <c r="H1944" s="82"/>
      <c r="I1944" s="82"/>
      <c r="J1944" s="82"/>
      <c r="K1944" s="82"/>
      <c r="L1944" s="82"/>
      <c r="M1944" s="138"/>
    </row>
    <row r="1945" spans="1:13" s="85" customFormat="1" ht="11.25" x14ac:dyDescent="0.2">
      <c r="A1945" s="86"/>
      <c r="B1945" s="86"/>
      <c r="C1945" s="82"/>
      <c r="D1945" s="86"/>
      <c r="E1945" s="86"/>
      <c r="F1945" s="86"/>
      <c r="G1945" s="126"/>
      <c r="H1945" s="82"/>
      <c r="I1945" s="82"/>
      <c r="J1945" s="82"/>
      <c r="K1945" s="82"/>
      <c r="L1945" s="82"/>
      <c r="M1945" s="138"/>
    </row>
    <row r="1946" spans="1:13" s="85" customFormat="1" ht="11.25" x14ac:dyDescent="0.2">
      <c r="A1946" s="86"/>
      <c r="B1946" s="86"/>
      <c r="C1946" s="82"/>
      <c r="D1946" s="86"/>
      <c r="E1946" s="86"/>
      <c r="F1946" s="86"/>
      <c r="G1946" s="126"/>
      <c r="H1946" s="82"/>
      <c r="I1946" s="82"/>
      <c r="J1946" s="82"/>
      <c r="K1946" s="82"/>
      <c r="L1946" s="82"/>
      <c r="M1946" s="138"/>
    </row>
    <row r="1947" spans="1:13" s="85" customFormat="1" ht="11.25" x14ac:dyDescent="0.2">
      <c r="A1947" s="86"/>
      <c r="B1947" s="86"/>
      <c r="C1947" s="82"/>
      <c r="D1947" s="86"/>
      <c r="E1947" s="86"/>
      <c r="F1947" s="86"/>
      <c r="G1947" s="126"/>
      <c r="H1947" s="82"/>
      <c r="I1947" s="82"/>
      <c r="J1947" s="82"/>
      <c r="K1947" s="82"/>
      <c r="L1947" s="82"/>
      <c r="M1947" s="138"/>
    </row>
    <row r="1948" spans="1:13" s="85" customFormat="1" ht="11.25" x14ac:dyDescent="0.2">
      <c r="A1948" s="86"/>
      <c r="B1948" s="86"/>
      <c r="C1948" s="82"/>
      <c r="D1948" s="86"/>
      <c r="E1948" s="86"/>
      <c r="F1948" s="86"/>
      <c r="G1948" s="126"/>
      <c r="H1948" s="82"/>
      <c r="I1948" s="82"/>
      <c r="J1948" s="82"/>
      <c r="K1948" s="82"/>
      <c r="L1948" s="82"/>
      <c r="M1948" s="138"/>
    </row>
    <row r="1949" spans="1:13" s="85" customFormat="1" ht="11.25" x14ac:dyDescent="0.2">
      <c r="A1949" s="86"/>
      <c r="B1949" s="86"/>
      <c r="C1949" s="82"/>
      <c r="D1949" s="86"/>
      <c r="E1949" s="86"/>
      <c r="F1949" s="86"/>
      <c r="G1949" s="126"/>
      <c r="H1949" s="82"/>
      <c r="I1949" s="82"/>
      <c r="J1949" s="82"/>
      <c r="K1949" s="82"/>
      <c r="L1949" s="82"/>
      <c r="M1949" s="138"/>
    </row>
    <row r="1950" spans="1:13" s="85" customFormat="1" ht="11.25" x14ac:dyDescent="0.2">
      <c r="A1950" s="86"/>
      <c r="B1950" s="86"/>
      <c r="C1950" s="82"/>
      <c r="D1950" s="86"/>
      <c r="E1950" s="86"/>
      <c r="F1950" s="86"/>
      <c r="G1950" s="126"/>
      <c r="H1950" s="82"/>
      <c r="I1950" s="82"/>
      <c r="J1950" s="82"/>
      <c r="K1950" s="82"/>
      <c r="L1950" s="82"/>
      <c r="M1950" s="138"/>
    </row>
    <row r="1951" spans="1:13" s="85" customFormat="1" ht="11.25" x14ac:dyDescent="0.2">
      <c r="A1951" s="86"/>
      <c r="B1951" s="86"/>
      <c r="C1951" s="82"/>
      <c r="D1951" s="86"/>
      <c r="E1951" s="86"/>
      <c r="F1951" s="86"/>
      <c r="G1951" s="126"/>
      <c r="H1951" s="82"/>
      <c r="I1951" s="82"/>
      <c r="J1951" s="82"/>
      <c r="K1951" s="82"/>
      <c r="L1951" s="82"/>
      <c r="M1951" s="138"/>
    </row>
    <row r="1952" spans="1:13" s="85" customFormat="1" ht="11.25" x14ac:dyDescent="0.2">
      <c r="A1952" s="86"/>
      <c r="B1952" s="86"/>
      <c r="C1952" s="82"/>
      <c r="D1952" s="86"/>
      <c r="E1952" s="86"/>
      <c r="F1952" s="86"/>
      <c r="G1952" s="126"/>
      <c r="H1952" s="82"/>
      <c r="I1952" s="82"/>
      <c r="J1952" s="82"/>
      <c r="K1952" s="82"/>
      <c r="L1952" s="82"/>
      <c r="M1952" s="138"/>
    </row>
    <row r="1953" spans="1:13" s="85" customFormat="1" ht="11.25" x14ac:dyDescent="0.2">
      <c r="A1953" s="86"/>
      <c r="B1953" s="86"/>
      <c r="C1953" s="82"/>
      <c r="D1953" s="86"/>
      <c r="E1953" s="86"/>
      <c r="F1953" s="86"/>
      <c r="G1953" s="126"/>
      <c r="H1953" s="82"/>
      <c r="I1953" s="82"/>
      <c r="J1953" s="82"/>
      <c r="K1953" s="82"/>
      <c r="L1953" s="82"/>
      <c r="M1953" s="138"/>
    </row>
    <row r="1954" spans="1:13" s="85" customFormat="1" ht="11.25" x14ac:dyDescent="0.2">
      <c r="A1954" s="86"/>
      <c r="B1954" s="86"/>
      <c r="C1954" s="82"/>
      <c r="D1954" s="86"/>
      <c r="E1954" s="86"/>
      <c r="F1954" s="86"/>
      <c r="G1954" s="126"/>
      <c r="H1954" s="82"/>
      <c r="I1954" s="82"/>
      <c r="J1954" s="82"/>
      <c r="K1954" s="82"/>
      <c r="L1954" s="82"/>
      <c r="M1954" s="138"/>
    </row>
    <row r="1955" spans="1:13" s="85" customFormat="1" ht="11.25" x14ac:dyDescent="0.2">
      <c r="A1955" s="86"/>
      <c r="B1955" s="86"/>
      <c r="C1955" s="82"/>
      <c r="D1955" s="86"/>
      <c r="E1955" s="86"/>
      <c r="F1955" s="86"/>
      <c r="G1955" s="126"/>
      <c r="H1955" s="82"/>
      <c r="I1955" s="82"/>
      <c r="J1955" s="82"/>
      <c r="K1955" s="82"/>
      <c r="L1955" s="82"/>
      <c r="M1955" s="138"/>
    </row>
    <row r="1956" spans="1:13" s="85" customFormat="1" ht="11.25" x14ac:dyDescent="0.2">
      <c r="A1956" s="86"/>
      <c r="B1956" s="86"/>
      <c r="C1956" s="82"/>
      <c r="D1956" s="86"/>
      <c r="E1956" s="86"/>
      <c r="F1956" s="86"/>
      <c r="G1956" s="126"/>
      <c r="H1956" s="82"/>
      <c r="I1956" s="82"/>
      <c r="J1956" s="82"/>
      <c r="K1956" s="82"/>
      <c r="L1956" s="82"/>
      <c r="M1956" s="138"/>
    </row>
    <row r="1957" spans="1:13" s="85" customFormat="1" ht="11.25" x14ac:dyDescent="0.2">
      <c r="A1957" s="86"/>
      <c r="B1957" s="86"/>
      <c r="C1957" s="82"/>
      <c r="D1957" s="86"/>
      <c r="E1957" s="86"/>
      <c r="F1957" s="86"/>
      <c r="G1957" s="126"/>
      <c r="H1957" s="82"/>
      <c r="I1957" s="82"/>
      <c r="J1957" s="82"/>
      <c r="K1957" s="82"/>
      <c r="L1957" s="82"/>
      <c r="M1957" s="138"/>
    </row>
    <row r="1958" spans="1:13" s="85" customFormat="1" ht="11.25" x14ac:dyDescent="0.2">
      <c r="A1958" s="86"/>
      <c r="B1958" s="86"/>
      <c r="C1958" s="82"/>
      <c r="D1958" s="86"/>
      <c r="E1958" s="86"/>
      <c r="F1958" s="86"/>
      <c r="G1958" s="126"/>
      <c r="H1958" s="82"/>
      <c r="I1958" s="82"/>
      <c r="J1958" s="82"/>
      <c r="K1958" s="82"/>
      <c r="L1958" s="82"/>
      <c r="M1958" s="138"/>
    </row>
    <row r="1959" spans="1:13" s="85" customFormat="1" ht="11.25" x14ac:dyDescent="0.2">
      <c r="A1959" s="86"/>
      <c r="B1959" s="86"/>
      <c r="C1959" s="82"/>
      <c r="D1959" s="86"/>
      <c r="E1959" s="86"/>
      <c r="F1959" s="86"/>
      <c r="G1959" s="126"/>
      <c r="H1959" s="82"/>
      <c r="I1959" s="82"/>
      <c r="J1959" s="82"/>
      <c r="K1959" s="82"/>
      <c r="L1959" s="82"/>
      <c r="M1959" s="138"/>
    </row>
    <row r="1960" spans="1:13" s="85" customFormat="1" ht="11.25" x14ac:dyDescent="0.2">
      <c r="A1960" s="86"/>
      <c r="B1960" s="86"/>
      <c r="C1960" s="82"/>
      <c r="D1960" s="86"/>
      <c r="E1960" s="86"/>
      <c r="F1960" s="86"/>
      <c r="G1960" s="126"/>
      <c r="H1960" s="82"/>
      <c r="I1960" s="82"/>
      <c r="J1960" s="82"/>
      <c r="K1960" s="82"/>
      <c r="L1960" s="82"/>
      <c r="M1960" s="138"/>
    </row>
    <row r="1961" spans="1:13" s="85" customFormat="1" ht="11.25" x14ac:dyDescent="0.2">
      <c r="A1961" s="86"/>
      <c r="B1961" s="86"/>
      <c r="C1961" s="82"/>
      <c r="D1961" s="86"/>
      <c r="E1961" s="86"/>
      <c r="F1961" s="86"/>
      <c r="G1961" s="126"/>
      <c r="H1961" s="82"/>
      <c r="I1961" s="82"/>
      <c r="J1961" s="82"/>
      <c r="K1961" s="82"/>
      <c r="L1961" s="82"/>
      <c r="M1961" s="138"/>
    </row>
    <row r="1962" spans="1:13" s="85" customFormat="1" ht="11.25" x14ac:dyDescent="0.2">
      <c r="A1962" s="86"/>
      <c r="B1962" s="86"/>
      <c r="C1962" s="82"/>
      <c r="D1962" s="86"/>
      <c r="E1962" s="86"/>
      <c r="F1962" s="86"/>
      <c r="G1962" s="126"/>
      <c r="H1962" s="82"/>
      <c r="I1962" s="82"/>
      <c r="J1962" s="82"/>
      <c r="K1962" s="82"/>
      <c r="L1962" s="82"/>
      <c r="M1962" s="138"/>
    </row>
    <row r="1963" spans="1:13" s="85" customFormat="1" ht="11.25" x14ac:dyDescent="0.2">
      <c r="A1963" s="86"/>
      <c r="B1963" s="86"/>
      <c r="C1963" s="82"/>
      <c r="D1963" s="86"/>
      <c r="E1963" s="86"/>
      <c r="F1963" s="86"/>
      <c r="G1963" s="126"/>
      <c r="H1963" s="82"/>
      <c r="I1963" s="82"/>
      <c r="J1963" s="82"/>
      <c r="K1963" s="82"/>
      <c r="L1963" s="82"/>
      <c r="M1963" s="138"/>
    </row>
    <row r="1964" spans="1:13" s="85" customFormat="1" ht="11.25" x14ac:dyDescent="0.2">
      <c r="A1964" s="86"/>
      <c r="B1964" s="86"/>
      <c r="C1964" s="82"/>
      <c r="D1964" s="86"/>
      <c r="E1964" s="86"/>
      <c r="F1964" s="86"/>
      <c r="G1964" s="126"/>
      <c r="H1964" s="82"/>
      <c r="I1964" s="82"/>
      <c r="J1964" s="82"/>
      <c r="K1964" s="82"/>
      <c r="L1964" s="82"/>
      <c r="M1964" s="138"/>
    </row>
    <row r="1965" spans="1:13" s="85" customFormat="1" ht="11.25" x14ac:dyDescent="0.2">
      <c r="A1965" s="86"/>
      <c r="B1965" s="86"/>
      <c r="C1965" s="82"/>
      <c r="D1965" s="86"/>
      <c r="E1965" s="86"/>
      <c r="F1965" s="86"/>
      <c r="G1965" s="126"/>
      <c r="H1965" s="82"/>
      <c r="I1965" s="82"/>
      <c r="J1965" s="82"/>
      <c r="K1965" s="82"/>
      <c r="L1965" s="82"/>
      <c r="M1965" s="138"/>
    </row>
    <row r="1966" spans="1:13" s="85" customFormat="1" ht="11.25" x14ac:dyDescent="0.2">
      <c r="A1966" s="86"/>
      <c r="B1966" s="86"/>
      <c r="C1966" s="82"/>
      <c r="D1966" s="86"/>
      <c r="E1966" s="86"/>
      <c r="F1966" s="86"/>
      <c r="G1966" s="126"/>
      <c r="H1966" s="82"/>
      <c r="I1966" s="82"/>
      <c r="J1966" s="82"/>
      <c r="K1966" s="82"/>
      <c r="L1966" s="82"/>
      <c r="M1966" s="138"/>
    </row>
    <row r="1967" spans="1:13" s="85" customFormat="1" ht="11.25" x14ac:dyDescent="0.2">
      <c r="A1967" s="86"/>
      <c r="B1967" s="86"/>
      <c r="C1967" s="82"/>
      <c r="D1967" s="86"/>
      <c r="E1967" s="86"/>
      <c r="F1967" s="86"/>
      <c r="G1967" s="126"/>
      <c r="H1967" s="82"/>
      <c r="I1967" s="82"/>
      <c r="J1967" s="82"/>
      <c r="K1967" s="82"/>
      <c r="L1967" s="82"/>
      <c r="M1967" s="138"/>
    </row>
    <row r="1968" spans="1:13" s="85" customFormat="1" ht="11.25" x14ac:dyDescent="0.2">
      <c r="A1968" s="86"/>
      <c r="B1968" s="86"/>
      <c r="C1968" s="82"/>
      <c r="D1968" s="86"/>
      <c r="E1968" s="86"/>
      <c r="F1968" s="86"/>
      <c r="G1968" s="126"/>
      <c r="H1968" s="82"/>
      <c r="I1968" s="82"/>
      <c r="J1968" s="82"/>
      <c r="K1968" s="82"/>
      <c r="L1968" s="82"/>
      <c r="M1968" s="138"/>
    </row>
    <row r="1969" spans="1:13" s="85" customFormat="1" ht="11.25" x14ac:dyDescent="0.2">
      <c r="A1969" s="86"/>
      <c r="B1969" s="86"/>
      <c r="C1969" s="82"/>
      <c r="D1969" s="86"/>
      <c r="E1969" s="86"/>
      <c r="F1969" s="86"/>
      <c r="G1969" s="126"/>
      <c r="H1969" s="82"/>
      <c r="I1969" s="82"/>
      <c r="J1969" s="82"/>
      <c r="K1969" s="82"/>
      <c r="L1969" s="82"/>
      <c r="M1969" s="138"/>
    </row>
    <row r="1970" spans="1:13" s="85" customFormat="1" ht="11.25" x14ac:dyDescent="0.2">
      <c r="A1970" s="86"/>
      <c r="B1970" s="86"/>
      <c r="C1970" s="82"/>
      <c r="D1970" s="86"/>
      <c r="E1970" s="86"/>
      <c r="F1970" s="86"/>
      <c r="G1970" s="126"/>
      <c r="H1970" s="82"/>
      <c r="I1970" s="82"/>
      <c r="J1970" s="82"/>
      <c r="K1970" s="82"/>
      <c r="L1970" s="82"/>
      <c r="M1970" s="138"/>
    </row>
    <row r="1971" spans="1:13" s="85" customFormat="1" ht="11.25" x14ac:dyDescent="0.2">
      <c r="A1971" s="86"/>
      <c r="B1971" s="86"/>
      <c r="C1971" s="82"/>
      <c r="D1971" s="86"/>
      <c r="E1971" s="86"/>
      <c r="F1971" s="86"/>
      <c r="G1971" s="126"/>
      <c r="H1971" s="82"/>
      <c r="I1971" s="82"/>
      <c r="J1971" s="82"/>
      <c r="K1971" s="82"/>
      <c r="L1971" s="82"/>
      <c r="M1971" s="138"/>
    </row>
    <row r="1972" spans="1:13" s="85" customFormat="1" ht="11.25" x14ac:dyDescent="0.2">
      <c r="A1972" s="86"/>
      <c r="B1972" s="86"/>
      <c r="C1972" s="82"/>
      <c r="D1972" s="86"/>
      <c r="E1972" s="86"/>
      <c r="F1972" s="86"/>
      <c r="G1972" s="126"/>
      <c r="H1972" s="82"/>
      <c r="I1972" s="82"/>
      <c r="J1972" s="82"/>
      <c r="K1972" s="82"/>
      <c r="L1972" s="82"/>
      <c r="M1972" s="138"/>
    </row>
    <row r="1973" spans="1:13" s="85" customFormat="1" ht="11.25" x14ac:dyDescent="0.2">
      <c r="A1973" s="86"/>
      <c r="B1973" s="86"/>
      <c r="C1973" s="82"/>
      <c r="D1973" s="86"/>
      <c r="E1973" s="86"/>
      <c r="F1973" s="86"/>
      <c r="G1973" s="126"/>
      <c r="H1973" s="82"/>
      <c r="I1973" s="82"/>
      <c r="J1973" s="82"/>
      <c r="K1973" s="82"/>
      <c r="L1973" s="82"/>
      <c r="M1973" s="138"/>
    </row>
    <row r="1974" spans="1:13" s="85" customFormat="1" ht="11.25" x14ac:dyDescent="0.2">
      <c r="A1974" s="86"/>
      <c r="B1974" s="86"/>
      <c r="C1974" s="82"/>
      <c r="D1974" s="86"/>
      <c r="E1974" s="86"/>
      <c r="F1974" s="86"/>
      <c r="G1974" s="126"/>
      <c r="H1974" s="82"/>
      <c r="I1974" s="82"/>
      <c r="J1974" s="82"/>
      <c r="K1974" s="82"/>
      <c r="L1974" s="82"/>
      <c r="M1974" s="138"/>
    </row>
    <row r="1975" spans="1:13" s="85" customFormat="1" ht="11.25" x14ac:dyDescent="0.2">
      <c r="A1975" s="86"/>
      <c r="B1975" s="86"/>
      <c r="C1975" s="82"/>
      <c r="D1975" s="86"/>
      <c r="E1975" s="86"/>
      <c r="F1975" s="86"/>
      <c r="G1975" s="126"/>
      <c r="H1975" s="82"/>
      <c r="I1975" s="82"/>
      <c r="J1975" s="82"/>
      <c r="K1975" s="82"/>
      <c r="L1975" s="82"/>
      <c r="M1975" s="138"/>
    </row>
    <row r="1976" spans="1:13" s="85" customFormat="1" ht="11.25" x14ac:dyDescent="0.2">
      <c r="A1976" s="86"/>
      <c r="B1976" s="86"/>
      <c r="C1976" s="82"/>
      <c r="D1976" s="86"/>
      <c r="E1976" s="86"/>
      <c r="F1976" s="86"/>
      <c r="G1976" s="126"/>
      <c r="H1976" s="82"/>
      <c r="I1976" s="82"/>
      <c r="J1976" s="82"/>
      <c r="K1976" s="82"/>
      <c r="L1976" s="82"/>
      <c r="M1976" s="138"/>
    </row>
    <row r="1977" spans="1:13" s="85" customFormat="1" ht="11.25" x14ac:dyDescent="0.2">
      <c r="A1977" s="86"/>
      <c r="B1977" s="86"/>
      <c r="C1977" s="82"/>
      <c r="D1977" s="86"/>
      <c r="E1977" s="86"/>
      <c r="F1977" s="86"/>
      <c r="G1977" s="126"/>
      <c r="H1977" s="82"/>
      <c r="I1977" s="82"/>
      <c r="J1977" s="82"/>
      <c r="K1977" s="82"/>
      <c r="L1977" s="82"/>
      <c r="M1977" s="138"/>
    </row>
    <row r="1978" spans="1:13" s="85" customFormat="1" ht="11.25" x14ac:dyDescent="0.2">
      <c r="A1978" s="86"/>
      <c r="B1978" s="86"/>
      <c r="C1978" s="82"/>
      <c r="D1978" s="86"/>
      <c r="E1978" s="86"/>
      <c r="F1978" s="86"/>
      <c r="G1978" s="126"/>
      <c r="H1978" s="82"/>
      <c r="I1978" s="82"/>
      <c r="J1978" s="82"/>
      <c r="K1978" s="82"/>
      <c r="L1978" s="82"/>
      <c r="M1978" s="138"/>
    </row>
    <row r="1979" spans="1:13" s="85" customFormat="1" ht="11.25" x14ac:dyDescent="0.2">
      <c r="A1979" s="86"/>
      <c r="B1979" s="86"/>
      <c r="C1979" s="82"/>
      <c r="D1979" s="86"/>
      <c r="E1979" s="86"/>
      <c r="F1979" s="86"/>
      <c r="G1979" s="126"/>
      <c r="H1979" s="82"/>
      <c r="I1979" s="82"/>
      <c r="J1979" s="82"/>
      <c r="K1979" s="82"/>
      <c r="L1979" s="82"/>
      <c r="M1979" s="138"/>
    </row>
    <row r="1980" spans="1:13" s="85" customFormat="1" ht="11.25" x14ac:dyDescent="0.2">
      <c r="A1980" s="86"/>
      <c r="B1980" s="86"/>
      <c r="C1980" s="82"/>
      <c r="D1980" s="86"/>
      <c r="E1980" s="86"/>
      <c r="F1980" s="86"/>
      <c r="G1980" s="126"/>
      <c r="H1980" s="82"/>
      <c r="I1980" s="82"/>
      <c r="J1980" s="82"/>
      <c r="K1980" s="82"/>
      <c r="L1980" s="82"/>
      <c r="M1980" s="138"/>
    </row>
    <row r="1981" spans="1:13" s="85" customFormat="1" ht="11.25" x14ac:dyDescent="0.2">
      <c r="A1981" s="86"/>
      <c r="B1981" s="86"/>
      <c r="C1981" s="82"/>
      <c r="D1981" s="86"/>
      <c r="E1981" s="86"/>
      <c r="F1981" s="86"/>
      <c r="G1981" s="126"/>
      <c r="H1981" s="82"/>
      <c r="I1981" s="82"/>
      <c r="J1981" s="82"/>
      <c r="K1981" s="82"/>
      <c r="L1981" s="82"/>
      <c r="M1981" s="138"/>
    </row>
    <row r="1982" spans="1:13" s="85" customFormat="1" ht="11.25" x14ac:dyDescent="0.2">
      <c r="A1982" s="86"/>
      <c r="B1982" s="86"/>
      <c r="C1982" s="82"/>
      <c r="D1982" s="86"/>
      <c r="E1982" s="86"/>
      <c r="F1982" s="86"/>
      <c r="G1982" s="126"/>
      <c r="H1982" s="82"/>
      <c r="I1982" s="82"/>
      <c r="J1982" s="82"/>
      <c r="K1982" s="82"/>
      <c r="L1982" s="82"/>
      <c r="M1982" s="138"/>
    </row>
    <row r="1983" spans="1:13" s="85" customFormat="1" ht="11.25" x14ac:dyDescent="0.2">
      <c r="A1983" s="86"/>
      <c r="B1983" s="86"/>
      <c r="C1983" s="82"/>
      <c r="D1983" s="86"/>
      <c r="E1983" s="86"/>
      <c r="F1983" s="86"/>
      <c r="G1983" s="126"/>
      <c r="H1983" s="82"/>
      <c r="I1983" s="82"/>
      <c r="J1983" s="82"/>
      <c r="K1983" s="82"/>
      <c r="L1983" s="82"/>
      <c r="M1983" s="138"/>
    </row>
    <row r="1984" spans="1:13" s="85" customFormat="1" ht="11.25" x14ac:dyDescent="0.2">
      <c r="A1984" s="86"/>
      <c r="B1984" s="86"/>
      <c r="C1984" s="82"/>
      <c r="D1984" s="86"/>
      <c r="E1984" s="86"/>
      <c r="F1984" s="86"/>
      <c r="G1984" s="126"/>
      <c r="H1984" s="82"/>
      <c r="I1984" s="82"/>
      <c r="J1984" s="82"/>
      <c r="K1984" s="82"/>
      <c r="L1984" s="82"/>
      <c r="M1984" s="138"/>
    </row>
    <row r="1985" spans="1:13" s="85" customFormat="1" ht="11.25" x14ac:dyDescent="0.2">
      <c r="A1985" s="86"/>
      <c r="B1985" s="86"/>
      <c r="C1985" s="82"/>
      <c r="D1985" s="86"/>
      <c r="E1985" s="86"/>
      <c r="F1985" s="86"/>
      <c r="G1985" s="126"/>
      <c r="H1985" s="82"/>
      <c r="I1985" s="82"/>
      <c r="J1985" s="82"/>
      <c r="K1985" s="82"/>
      <c r="L1985" s="82"/>
      <c r="M1985" s="138"/>
    </row>
    <row r="1986" spans="1:13" s="85" customFormat="1" ht="11.25" x14ac:dyDescent="0.2">
      <c r="A1986" s="86"/>
      <c r="B1986" s="86"/>
      <c r="C1986" s="82"/>
      <c r="D1986" s="86"/>
      <c r="E1986" s="86"/>
      <c r="F1986" s="86"/>
      <c r="G1986" s="126"/>
      <c r="H1986" s="82"/>
      <c r="I1986" s="82"/>
      <c r="J1986" s="82"/>
      <c r="K1986" s="82"/>
      <c r="L1986" s="82"/>
      <c r="M1986" s="138"/>
    </row>
    <row r="1987" spans="1:13" s="85" customFormat="1" ht="11.25" x14ac:dyDescent="0.2">
      <c r="A1987" s="86"/>
      <c r="B1987" s="86"/>
      <c r="C1987" s="82"/>
      <c r="D1987" s="86"/>
      <c r="E1987" s="86"/>
      <c r="F1987" s="86"/>
      <c r="G1987" s="126"/>
      <c r="H1987" s="82"/>
      <c r="I1987" s="82"/>
      <c r="J1987" s="82"/>
      <c r="K1987" s="82"/>
      <c r="L1987" s="82"/>
      <c r="M1987" s="138"/>
    </row>
    <row r="1988" spans="1:13" s="85" customFormat="1" ht="11.25" x14ac:dyDescent="0.2">
      <c r="A1988" s="86"/>
      <c r="B1988" s="86"/>
      <c r="C1988" s="82"/>
      <c r="D1988" s="86"/>
      <c r="E1988" s="86"/>
      <c r="F1988" s="86"/>
      <c r="G1988" s="126"/>
      <c r="H1988" s="82"/>
      <c r="I1988" s="82"/>
      <c r="J1988" s="82"/>
      <c r="K1988" s="82"/>
      <c r="L1988" s="82"/>
      <c r="M1988" s="138"/>
    </row>
    <row r="1989" spans="1:13" s="85" customFormat="1" ht="11.25" x14ac:dyDescent="0.2">
      <c r="A1989" s="86"/>
      <c r="B1989" s="86"/>
      <c r="C1989" s="82"/>
      <c r="D1989" s="86"/>
      <c r="E1989" s="86"/>
      <c r="F1989" s="86"/>
      <c r="G1989" s="126"/>
      <c r="H1989" s="82"/>
      <c r="I1989" s="82"/>
      <c r="J1989" s="82"/>
      <c r="K1989" s="82"/>
      <c r="L1989" s="82"/>
      <c r="M1989" s="138"/>
    </row>
    <row r="1990" spans="1:13" s="85" customFormat="1" ht="11.25" x14ac:dyDescent="0.2">
      <c r="A1990" s="86"/>
      <c r="B1990" s="86"/>
      <c r="C1990" s="82"/>
      <c r="D1990" s="86"/>
      <c r="E1990" s="86"/>
      <c r="F1990" s="86"/>
      <c r="G1990" s="126"/>
      <c r="H1990" s="82"/>
      <c r="I1990" s="82"/>
      <c r="J1990" s="82"/>
      <c r="K1990" s="82"/>
      <c r="L1990" s="82"/>
      <c r="M1990" s="138"/>
    </row>
    <row r="1991" spans="1:13" s="85" customFormat="1" ht="11.25" x14ac:dyDescent="0.2">
      <c r="A1991" s="86"/>
      <c r="B1991" s="86"/>
      <c r="C1991" s="82"/>
      <c r="D1991" s="86"/>
      <c r="E1991" s="86"/>
      <c r="F1991" s="86"/>
      <c r="G1991" s="126"/>
      <c r="H1991" s="82"/>
      <c r="I1991" s="82"/>
      <c r="J1991" s="82"/>
      <c r="K1991" s="82"/>
      <c r="L1991" s="82"/>
      <c r="M1991" s="138"/>
    </row>
    <row r="1992" spans="1:13" s="85" customFormat="1" ht="11.25" x14ac:dyDescent="0.2">
      <c r="A1992" s="86"/>
      <c r="B1992" s="86"/>
      <c r="C1992" s="82"/>
      <c r="D1992" s="86"/>
      <c r="E1992" s="86"/>
      <c r="F1992" s="86"/>
      <c r="G1992" s="126"/>
      <c r="H1992" s="82"/>
      <c r="I1992" s="82"/>
      <c r="J1992" s="82"/>
      <c r="K1992" s="82"/>
      <c r="L1992" s="82"/>
      <c r="M1992" s="138"/>
    </row>
    <row r="1993" spans="1:13" s="85" customFormat="1" ht="11.25" x14ac:dyDescent="0.2">
      <c r="A1993" s="86"/>
      <c r="B1993" s="86"/>
      <c r="C1993" s="82"/>
      <c r="D1993" s="86"/>
      <c r="E1993" s="86"/>
      <c r="F1993" s="86"/>
      <c r="G1993" s="126"/>
      <c r="H1993" s="82"/>
      <c r="I1993" s="82"/>
      <c r="J1993" s="82"/>
      <c r="K1993" s="82"/>
      <c r="L1993" s="82"/>
      <c r="M1993" s="138"/>
    </row>
    <row r="1994" spans="1:13" s="85" customFormat="1" ht="11.25" x14ac:dyDescent="0.2">
      <c r="A1994" s="86"/>
      <c r="B1994" s="86"/>
      <c r="C1994" s="82"/>
      <c r="D1994" s="86"/>
      <c r="E1994" s="86"/>
      <c r="F1994" s="86"/>
      <c r="G1994" s="126"/>
      <c r="H1994" s="82"/>
      <c r="I1994" s="82"/>
      <c r="J1994" s="82"/>
      <c r="K1994" s="82"/>
      <c r="L1994" s="82"/>
      <c r="M1994" s="138"/>
    </row>
    <row r="1995" spans="1:13" s="85" customFormat="1" ht="11.25" x14ac:dyDescent="0.2">
      <c r="A1995" s="86"/>
      <c r="B1995" s="86"/>
      <c r="C1995" s="82"/>
      <c r="D1995" s="86"/>
      <c r="E1995" s="86"/>
      <c r="F1995" s="86"/>
      <c r="G1995" s="126"/>
      <c r="H1995" s="82"/>
      <c r="I1995" s="82"/>
      <c r="J1995" s="82"/>
      <c r="K1995" s="82"/>
      <c r="L1995" s="82"/>
      <c r="M1995" s="138"/>
    </row>
    <row r="1996" spans="1:13" s="85" customFormat="1" ht="11.25" x14ac:dyDescent="0.2">
      <c r="A1996" s="86"/>
      <c r="B1996" s="86"/>
      <c r="C1996" s="82"/>
      <c r="D1996" s="86"/>
      <c r="E1996" s="86"/>
      <c r="F1996" s="86"/>
      <c r="G1996" s="126"/>
      <c r="H1996" s="82"/>
      <c r="I1996" s="82"/>
      <c r="J1996" s="82"/>
      <c r="K1996" s="82"/>
      <c r="L1996" s="82"/>
      <c r="M1996" s="138"/>
    </row>
    <row r="1997" spans="1:13" s="85" customFormat="1" ht="11.25" x14ac:dyDescent="0.2">
      <c r="A1997" s="86"/>
      <c r="B1997" s="86"/>
      <c r="C1997" s="82"/>
      <c r="D1997" s="86"/>
      <c r="E1997" s="86"/>
      <c r="F1997" s="86"/>
      <c r="G1997" s="126"/>
      <c r="H1997" s="82"/>
      <c r="I1997" s="82"/>
      <c r="J1997" s="82"/>
      <c r="K1997" s="82"/>
      <c r="L1997" s="82"/>
      <c r="M1997" s="138"/>
    </row>
    <row r="1998" spans="1:13" s="85" customFormat="1" ht="11.25" x14ac:dyDescent="0.2">
      <c r="A1998" s="86"/>
      <c r="B1998" s="86"/>
      <c r="C1998" s="82"/>
      <c r="D1998" s="86"/>
      <c r="E1998" s="86"/>
      <c r="F1998" s="86"/>
      <c r="G1998" s="126"/>
      <c r="H1998" s="82"/>
      <c r="I1998" s="82"/>
      <c r="J1998" s="82"/>
      <c r="K1998" s="82"/>
      <c r="L1998" s="82"/>
      <c r="M1998" s="138"/>
    </row>
    <row r="1999" spans="1:13" s="85" customFormat="1" ht="11.25" x14ac:dyDescent="0.2">
      <c r="A1999" s="86"/>
      <c r="B1999" s="86"/>
      <c r="C1999" s="82"/>
      <c r="D1999" s="86"/>
      <c r="E1999" s="86"/>
      <c r="F1999" s="86"/>
      <c r="G1999" s="126"/>
      <c r="H1999" s="82"/>
      <c r="I1999" s="82"/>
      <c r="J1999" s="82"/>
      <c r="K1999" s="82"/>
      <c r="L1999" s="82"/>
      <c r="M1999" s="138"/>
    </row>
    <row r="2000" spans="1:13" s="85" customFormat="1" ht="11.25" x14ac:dyDescent="0.2">
      <c r="A2000" s="86"/>
      <c r="B2000" s="86"/>
      <c r="C2000" s="82"/>
      <c r="D2000" s="86"/>
      <c r="E2000" s="86"/>
      <c r="F2000" s="86"/>
      <c r="G2000" s="126"/>
      <c r="H2000" s="82"/>
      <c r="I2000" s="82"/>
      <c r="J2000" s="82"/>
      <c r="K2000" s="82"/>
      <c r="L2000" s="82"/>
      <c r="M2000" s="138"/>
    </row>
    <row r="2001" spans="1:13" s="85" customFormat="1" ht="11.25" x14ac:dyDescent="0.2">
      <c r="A2001" s="86"/>
      <c r="B2001" s="86"/>
      <c r="C2001" s="82"/>
      <c r="D2001" s="86"/>
      <c r="E2001" s="86"/>
      <c r="F2001" s="86"/>
      <c r="G2001" s="126"/>
      <c r="H2001" s="82"/>
      <c r="I2001" s="82"/>
      <c r="J2001" s="82"/>
      <c r="K2001" s="82"/>
      <c r="L2001" s="82"/>
      <c r="M2001" s="138"/>
    </row>
    <row r="2002" spans="1:13" s="85" customFormat="1" ht="11.25" x14ac:dyDescent="0.2">
      <c r="A2002" s="86"/>
      <c r="B2002" s="86"/>
      <c r="C2002" s="82"/>
      <c r="D2002" s="86"/>
      <c r="E2002" s="86"/>
      <c r="F2002" s="86"/>
      <c r="G2002" s="126"/>
      <c r="H2002" s="82"/>
      <c r="I2002" s="82"/>
      <c r="J2002" s="82"/>
      <c r="K2002" s="82"/>
      <c r="L2002" s="82"/>
      <c r="M2002" s="138"/>
    </row>
    <row r="2003" spans="1:13" s="85" customFormat="1" ht="11.25" x14ac:dyDescent="0.2">
      <c r="A2003" s="86"/>
      <c r="B2003" s="86"/>
      <c r="C2003" s="82"/>
      <c r="D2003" s="86"/>
      <c r="E2003" s="86"/>
      <c r="F2003" s="86"/>
      <c r="G2003" s="126"/>
      <c r="H2003" s="82"/>
      <c r="I2003" s="82"/>
      <c r="J2003" s="82"/>
      <c r="K2003" s="82"/>
      <c r="L2003" s="82"/>
      <c r="M2003" s="138"/>
    </row>
    <row r="2004" spans="1:13" s="85" customFormat="1" ht="11.25" x14ac:dyDescent="0.2">
      <c r="A2004" s="86"/>
      <c r="B2004" s="86"/>
      <c r="C2004" s="82"/>
      <c r="D2004" s="86"/>
      <c r="E2004" s="86"/>
      <c r="F2004" s="86"/>
      <c r="G2004" s="126"/>
      <c r="H2004" s="82"/>
      <c r="I2004" s="82"/>
      <c r="J2004" s="82"/>
      <c r="K2004" s="82"/>
      <c r="L2004" s="82"/>
      <c r="M2004" s="138"/>
    </row>
    <row r="2005" spans="1:13" s="85" customFormat="1" ht="11.25" x14ac:dyDescent="0.2">
      <c r="A2005" s="86"/>
      <c r="B2005" s="86"/>
      <c r="C2005" s="82"/>
      <c r="D2005" s="86"/>
      <c r="E2005" s="86"/>
      <c r="F2005" s="86"/>
      <c r="G2005" s="126"/>
      <c r="H2005" s="82"/>
      <c r="I2005" s="82"/>
      <c r="J2005" s="82"/>
      <c r="K2005" s="82"/>
      <c r="L2005" s="82"/>
      <c r="M2005" s="138"/>
    </row>
    <row r="2006" spans="1:13" s="85" customFormat="1" ht="11.25" x14ac:dyDescent="0.2">
      <c r="A2006" s="86"/>
      <c r="B2006" s="86"/>
      <c r="C2006" s="82"/>
      <c r="D2006" s="86"/>
      <c r="E2006" s="86"/>
      <c r="F2006" s="86"/>
      <c r="G2006" s="126"/>
      <c r="H2006" s="82"/>
      <c r="I2006" s="82"/>
      <c r="J2006" s="82"/>
      <c r="K2006" s="82"/>
      <c r="L2006" s="82"/>
      <c r="M2006" s="138"/>
    </row>
    <row r="2007" spans="1:13" s="85" customFormat="1" ht="11.25" x14ac:dyDescent="0.2">
      <c r="A2007" s="86"/>
      <c r="B2007" s="86"/>
      <c r="C2007" s="82"/>
      <c r="D2007" s="86"/>
      <c r="E2007" s="86"/>
      <c r="F2007" s="86"/>
      <c r="G2007" s="126"/>
      <c r="H2007" s="82"/>
      <c r="I2007" s="82"/>
      <c r="J2007" s="82"/>
      <c r="K2007" s="82"/>
      <c r="L2007" s="82"/>
      <c r="M2007" s="138"/>
    </row>
    <row r="2008" spans="1:13" s="85" customFormat="1" ht="11.25" x14ac:dyDescent="0.2">
      <c r="A2008" s="86"/>
      <c r="B2008" s="86"/>
      <c r="C2008" s="82"/>
      <c r="D2008" s="86"/>
      <c r="E2008" s="86"/>
      <c r="F2008" s="86"/>
      <c r="G2008" s="126"/>
      <c r="H2008" s="82"/>
      <c r="I2008" s="82"/>
      <c r="J2008" s="82"/>
      <c r="K2008" s="82"/>
      <c r="L2008" s="82"/>
      <c r="M2008" s="138"/>
    </row>
    <row r="2009" spans="1:13" s="85" customFormat="1" ht="11.25" x14ac:dyDescent="0.2">
      <c r="A2009" s="86"/>
      <c r="B2009" s="86"/>
      <c r="C2009" s="82"/>
      <c r="D2009" s="86"/>
      <c r="E2009" s="86"/>
      <c r="F2009" s="86"/>
      <c r="G2009" s="126"/>
      <c r="H2009" s="82"/>
      <c r="I2009" s="82"/>
      <c r="J2009" s="82"/>
      <c r="K2009" s="82"/>
      <c r="L2009" s="82"/>
      <c r="M2009" s="138"/>
    </row>
    <row r="2010" spans="1:13" s="85" customFormat="1" ht="11.25" x14ac:dyDescent="0.2">
      <c r="A2010" s="86"/>
      <c r="B2010" s="86"/>
      <c r="C2010" s="82"/>
      <c r="D2010" s="86"/>
      <c r="E2010" s="86"/>
      <c r="F2010" s="86"/>
      <c r="G2010" s="126"/>
      <c r="H2010" s="82"/>
      <c r="I2010" s="82"/>
      <c r="J2010" s="82"/>
      <c r="K2010" s="82"/>
      <c r="L2010" s="82"/>
      <c r="M2010" s="138"/>
    </row>
    <row r="2011" spans="1:13" s="85" customFormat="1" ht="11.25" x14ac:dyDescent="0.2">
      <c r="A2011" s="86"/>
      <c r="B2011" s="86"/>
      <c r="C2011" s="82"/>
      <c r="D2011" s="86"/>
      <c r="E2011" s="86"/>
      <c r="F2011" s="86"/>
      <c r="G2011" s="126"/>
      <c r="H2011" s="82"/>
      <c r="I2011" s="82"/>
      <c r="J2011" s="82"/>
      <c r="K2011" s="82"/>
      <c r="L2011" s="82"/>
      <c r="M2011" s="138"/>
    </row>
    <row r="2012" spans="1:13" s="85" customFormat="1" ht="11.25" x14ac:dyDescent="0.2">
      <c r="A2012" s="86"/>
      <c r="B2012" s="86"/>
      <c r="C2012" s="82"/>
      <c r="D2012" s="86"/>
      <c r="E2012" s="86"/>
      <c r="F2012" s="86"/>
      <c r="G2012" s="126"/>
      <c r="H2012" s="82"/>
      <c r="I2012" s="82"/>
      <c r="J2012" s="82"/>
      <c r="K2012" s="82"/>
      <c r="L2012" s="82"/>
      <c r="M2012" s="138"/>
    </row>
    <row r="2013" spans="1:13" s="85" customFormat="1" ht="11.25" x14ac:dyDescent="0.2">
      <c r="A2013" s="86"/>
      <c r="B2013" s="86"/>
      <c r="C2013" s="82"/>
      <c r="D2013" s="86"/>
      <c r="E2013" s="86"/>
      <c r="F2013" s="86"/>
      <c r="G2013" s="126"/>
      <c r="H2013" s="82"/>
      <c r="I2013" s="82"/>
      <c r="J2013" s="82"/>
      <c r="K2013" s="82"/>
      <c r="L2013" s="82"/>
      <c r="M2013" s="138"/>
    </row>
    <row r="2014" spans="1:13" s="85" customFormat="1" ht="11.25" x14ac:dyDescent="0.2">
      <c r="A2014" s="86"/>
      <c r="B2014" s="86"/>
      <c r="C2014" s="82"/>
      <c r="D2014" s="86"/>
      <c r="E2014" s="86"/>
      <c r="F2014" s="86"/>
      <c r="G2014" s="126"/>
      <c r="H2014" s="82"/>
      <c r="I2014" s="82"/>
      <c r="J2014" s="82"/>
      <c r="K2014" s="82"/>
      <c r="L2014" s="82"/>
      <c r="M2014" s="138"/>
    </row>
    <row r="2015" spans="1:13" s="85" customFormat="1" ht="11.25" x14ac:dyDescent="0.2">
      <c r="A2015" s="86"/>
      <c r="B2015" s="86"/>
      <c r="C2015" s="82"/>
      <c r="D2015" s="86"/>
      <c r="E2015" s="86"/>
      <c r="F2015" s="86"/>
      <c r="G2015" s="126"/>
      <c r="H2015" s="82"/>
      <c r="I2015" s="82"/>
      <c r="J2015" s="82"/>
      <c r="K2015" s="82"/>
      <c r="L2015" s="82"/>
      <c r="M2015" s="138"/>
    </row>
    <row r="2016" spans="1:13" s="85" customFormat="1" ht="11.25" x14ac:dyDescent="0.2">
      <c r="A2016" s="86"/>
      <c r="B2016" s="86"/>
      <c r="C2016" s="82"/>
      <c r="D2016" s="86"/>
      <c r="E2016" s="86"/>
      <c r="F2016" s="86"/>
      <c r="G2016" s="126"/>
      <c r="H2016" s="82"/>
      <c r="I2016" s="82"/>
      <c r="J2016" s="82"/>
      <c r="K2016" s="82"/>
      <c r="L2016" s="82"/>
      <c r="M2016" s="138"/>
    </row>
    <row r="2017" spans="1:13" s="85" customFormat="1" ht="11.25" x14ac:dyDescent="0.2">
      <c r="A2017" s="86"/>
      <c r="B2017" s="86"/>
      <c r="C2017" s="82"/>
      <c r="D2017" s="86"/>
      <c r="E2017" s="86"/>
      <c r="F2017" s="86"/>
      <c r="G2017" s="126"/>
      <c r="H2017" s="82"/>
      <c r="I2017" s="82"/>
      <c r="J2017" s="82"/>
      <c r="K2017" s="82"/>
      <c r="L2017" s="82"/>
      <c r="M2017" s="138"/>
    </row>
    <row r="2018" spans="1:13" s="85" customFormat="1" ht="11.25" x14ac:dyDescent="0.2">
      <c r="A2018" s="86"/>
      <c r="B2018" s="86"/>
      <c r="C2018" s="82"/>
      <c r="D2018" s="86"/>
      <c r="E2018" s="86"/>
      <c r="F2018" s="86"/>
      <c r="G2018" s="126"/>
      <c r="H2018" s="82"/>
      <c r="I2018" s="82"/>
      <c r="J2018" s="82"/>
      <c r="K2018" s="82"/>
      <c r="L2018" s="82"/>
      <c r="M2018" s="138"/>
    </row>
    <row r="2019" spans="1:13" s="85" customFormat="1" ht="11.25" x14ac:dyDescent="0.2">
      <c r="A2019" s="86"/>
      <c r="B2019" s="86"/>
      <c r="C2019" s="82"/>
      <c r="D2019" s="86"/>
      <c r="E2019" s="86"/>
      <c r="F2019" s="86"/>
      <c r="G2019" s="126"/>
      <c r="H2019" s="82"/>
      <c r="I2019" s="82"/>
      <c r="J2019" s="82"/>
      <c r="K2019" s="82"/>
      <c r="L2019" s="82"/>
      <c r="M2019" s="138"/>
    </row>
    <row r="2020" spans="1:13" s="85" customFormat="1" ht="11.25" x14ac:dyDescent="0.2">
      <c r="A2020" s="86"/>
      <c r="B2020" s="86"/>
      <c r="C2020" s="82"/>
      <c r="D2020" s="86"/>
      <c r="E2020" s="86"/>
      <c r="F2020" s="86"/>
      <c r="G2020" s="126"/>
      <c r="H2020" s="82"/>
      <c r="I2020" s="82"/>
      <c r="J2020" s="82"/>
      <c r="K2020" s="82"/>
      <c r="L2020" s="82"/>
      <c r="M2020" s="138"/>
    </row>
    <row r="2021" spans="1:13" s="85" customFormat="1" ht="11.25" x14ac:dyDescent="0.2">
      <c r="A2021" s="86"/>
      <c r="B2021" s="86"/>
      <c r="C2021" s="82"/>
      <c r="D2021" s="86"/>
      <c r="E2021" s="86"/>
      <c r="F2021" s="86"/>
      <c r="G2021" s="126"/>
      <c r="H2021" s="82"/>
      <c r="I2021" s="82"/>
      <c r="J2021" s="82"/>
      <c r="K2021" s="82"/>
      <c r="L2021" s="82"/>
      <c r="M2021" s="138"/>
    </row>
    <row r="2022" spans="1:13" s="85" customFormat="1" ht="11.25" x14ac:dyDescent="0.2">
      <c r="A2022" s="86"/>
      <c r="B2022" s="86"/>
      <c r="C2022" s="82"/>
      <c r="D2022" s="86"/>
      <c r="E2022" s="86"/>
      <c r="F2022" s="86"/>
      <c r="G2022" s="126"/>
      <c r="H2022" s="82"/>
      <c r="I2022" s="82"/>
      <c r="J2022" s="82"/>
      <c r="K2022" s="82"/>
      <c r="L2022" s="82"/>
      <c r="M2022" s="138"/>
    </row>
    <row r="2023" spans="1:13" s="85" customFormat="1" ht="11.25" x14ac:dyDescent="0.2">
      <c r="A2023" s="86"/>
      <c r="B2023" s="86"/>
      <c r="C2023" s="82"/>
      <c r="D2023" s="86"/>
      <c r="E2023" s="86"/>
      <c r="F2023" s="86"/>
      <c r="G2023" s="126"/>
      <c r="H2023" s="82"/>
      <c r="I2023" s="82"/>
      <c r="J2023" s="82"/>
      <c r="K2023" s="82"/>
      <c r="L2023" s="82"/>
      <c r="M2023" s="138"/>
    </row>
    <row r="2024" spans="1:13" s="85" customFormat="1" ht="11.25" x14ac:dyDescent="0.2">
      <c r="A2024" s="86"/>
      <c r="B2024" s="86"/>
      <c r="C2024" s="82"/>
      <c r="D2024" s="86"/>
      <c r="E2024" s="86"/>
      <c r="F2024" s="86"/>
      <c r="G2024" s="126"/>
      <c r="H2024" s="82"/>
      <c r="I2024" s="82"/>
      <c r="J2024" s="82"/>
      <c r="K2024" s="82"/>
      <c r="L2024" s="82"/>
      <c r="M2024" s="138"/>
    </row>
    <row r="2025" spans="1:13" s="85" customFormat="1" ht="11.25" x14ac:dyDescent="0.2">
      <c r="A2025" s="86"/>
      <c r="B2025" s="86"/>
      <c r="C2025" s="82"/>
      <c r="D2025" s="86"/>
      <c r="E2025" s="86"/>
      <c r="F2025" s="86"/>
      <c r="G2025" s="126"/>
      <c r="H2025" s="82"/>
      <c r="I2025" s="82"/>
      <c r="J2025" s="82"/>
      <c r="K2025" s="82"/>
      <c r="L2025" s="82"/>
      <c r="M2025" s="138"/>
    </row>
    <row r="2026" spans="1:13" s="85" customFormat="1" ht="11.25" x14ac:dyDescent="0.2">
      <c r="A2026" s="86"/>
      <c r="B2026" s="86"/>
      <c r="C2026" s="82"/>
      <c r="D2026" s="86"/>
      <c r="E2026" s="86"/>
      <c r="F2026" s="86"/>
      <c r="G2026" s="126"/>
      <c r="H2026" s="82"/>
      <c r="I2026" s="82"/>
      <c r="J2026" s="82"/>
      <c r="K2026" s="82"/>
      <c r="L2026" s="82"/>
      <c r="M2026" s="138"/>
    </row>
    <row r="2027" spans="1:13" s="85" customFormat="1" ht="11.25" x14ac:dyDescent="0.2">
      <c r="A2027" s="86"/>
      <c r="B2027" s="86"/>
      <c r="C2027" s="82"/>
      <c r="D2027" s="86"/>
      <c r="E2027" s="86"/>
      <c r="F2027" s="86"/>
      <c r="G2027" s="126"/>
      <c r="H2027" s="82"/>
      <c r="I2027" s="82"/>
      <c r="J2027" s="82"/>
      <c r="K2027" s="82"/>
      <c r="L2027" s="82"/>
      <c r="M2027" s="138"/>
    </row>
    <row r="2028" spans="1:13" s="85" customFormat="1" ht="11.25" x14ac:dyDescent="0.2">
      <c r="A2028" s="86"/>
      <c r="B2028" s="86"/>
      <c r="C2028" s="82"/>
      <c r="D2028" s="86"/>
      <c r="E2028" s="86"/>
      <c r="F2028" s="86"/>
      <c r="G2028" s="126"/>
      <c r="H2028" s="82"/>
      <c r="I2028" s="82"/>
      <c r="J2028" s="82"/>
      <c r="K2028" s="82"/>
      <c r="L2028" s="82"/>
      <c r="M2028" s="138"/>
    </row>
    <row r="2029" spans="1:13" s="85" customFormat="1" ht="11.25" x14ac:dyDescent="0.2">
      <c r="A2029" s="86"/>
      <c r="B2029" s="86"/>
      <c r="C2029" s="82"/>
      <c r="D2029" s="86"/>
      <c r="E2029" s="86"/>
      <c r="F2029" s="86"/>
      <c r="G2029" s="126"/>
      <c r="H2029" s="82"/>
      <c r="I2029" s="82"/>
      <c r="J2029" s="82"/>
      <c r="K2029" s="82"/>
      <c r="L2029" s="82"/>
      <c r="M2029" s="138"/>
    </row>
    <row r="2030" spans="1:13" s="85" customFormat="1" ht="11.25" x14ac:dyDescent="0.2">
      <c r="A2030" s="86"/>
      <c r="B2030" s="86"/>
      <c r="C2030" s="82"/>
      <c r="D2030" s="86"/>
      <c r="E2030" s="86"/>
      <c r="F2030" s="86"/>
      <c r="G2030" s="126"/>
      <c r="H2030" s="82"/>
      <c r="I2030" s="82"/>
      <c r="J2030" s="82"/>
      <c r="K2030" s="82"/>
      <c r="L2030" s="82"/>
      <c r="M2030" s="138"/>
    </row>
    <row r="2031" spans="1:13" s="85" customFormat="1" ht="11.25" x14ac:dyDescent="0.2">
      <c r="A2031" s="86"/>
      <c r="B2031" s="86"/>
      <c r="C2031" s="82"/>
      <c r="D2031" s="86"/>
      <c r="E2031" s="86"/>
      <c r="F2031" s="86"/>
      <c r="G2031" s="126"/>
      <c r="H2031" s="82"/>
      <c r="I2031" s="82"/>
      <c r="J2031" s="82"/>
      <c r="K2031" s="82"/>
      <c r="L2031" s="82"/>
      <c r="M2031" s="138"/>
    </row>
    <row r="2032" spans="1:13" s="85" customFormat="1" ht="11.25" x14ac:dyDescent="0.2">
      <c r="A2032" s="86"/>
      <c r="B2032" s="86"/>
      <c r="C2032" s="82"/>
      <c r="D2032" s="86"/>
      <c r="E2032" s="86"/>
      <c r="F2032" s="86"/>
      <c r="G2032" s="126"/>
      <c r="H2032" s="82"/>
      <c r="I2032" s="82"/>
      <c r="J2032" s="82"/>
      <c r="K2032" s="82"/>
      <c r="L2032" s="82"/>
      <c r="M2032" s="138"/>
    </row>
    <row r="2033" spans="1:13" s="85" customFormat="1" ht="11.25" x14ac:dyDescent="0.2">
      <c r="A2033" s="86"/>
      <c r="B2033" s="86"/>
      <c r="C2033" s="82"/>
      <c r="D2033" s="86"/>
      <c r="E2033" s="86"/>
      <c r="F2033" s="86"/>
      <c r="G2033" s="126"/>
      <c r="H2033" s="82"/>
      <c r="I2033" s="82"/>
      <c r="J2033" s="82"/>
      <c r="K2033" s="82"/>
      <c r="L2033" s="82"/>
      <c r="M2033" s="138"/>
    </row>
    <row r="2034" spans="1:13" s="85" customFormat="1" ht="11.25" x14ac:dyDescent="0.2">
      <c r="A2034" s="86"/>
      <c r="B2034" s="86"/>
      <c r="C2034" s="82"/>
      <c r="D2034" s="86"/>
      <c r="E2034" s="86"/>
      <c r="F2034" s="86"/>
      <c r="G2034" s="126"/>
      <c r="H2034" s="82"/>
      <c r="I2034" s="82"/>
      <c r="J2034" s="82"/>
      <c r="K2034" s="82"/>
      <c r="L2034" s="82"/>
      <c r="M2034" s="138"/>
    </row>
    <row r="2035" spans="1:13" s="85" customFormat="1" ht="11.25" x14ac:dyDescent="0.2">
      <c r="A2035" s="86"/>
      <c r="B2035" s="86"/>
      <c r="C2035" s="82"/>
      <c r="D2035" s="86"/>
      <c r="E2035" s="86"/>
      <c r="F2035" s="86"/>
      <c r="G2035" s="126"/>
      <c r="H2035" s="82"/>
      <c r="I2035" s="82"/>
      <c r="J2035" s="82"/>
      <c r="K2035" s="82"/>
      <c r="L2035" s="82"/>
      <c r="M2035" s="138"/>
    </row>
    <row r="2036" spans="1:13" s="85" customFormat="1" ht="11.25" x14ac:dyDescent="0.2">
      <c r="A2036" s="86"/>
      <c r="B2036" s="86"/>
      <c r="C2036" s="82"/>
      <c r="D2036" s="86"/>
      <c r="E2036" s="86"/>
      <c r="F2036" s="86"/>
      <c r="G2036" s="126"/>
      <c r="H2036" s="82"/>
      <c r="I2036" s="82"/>
      <c r="J2036" s="82"/>
      <c r="K2036" s="82"/>
      <c r="L2036" s="82"/>
      <c r="M2036" s="138"/>
    </row>
    <row r="2037" spans="1:13" s="85" customFormat="1" ht="11.25" x14ac:dyDescent="0.2">
      <c r="A2037" s="86"/>
      <c r="B2037" s="86"/>
      <c r="C2037" s="82"/>
      <c r="D2037" s="86"/>
      <c r="E2037" s="86"/>
      <c r="F2037" s="86"/>
      <c r="G2037" s="126"/>
      <c r="H2037" s="82"/>
      <c r="I2037" s="82"/>
      <c r="J2037" s="82"/>
      <c r="K2037" s="82"/>
      <c r="L2037" s="82"/>
      <c r="M2037" s="138"/>
    </row>
    <row r="2038" spans="1:13" s="85" customFormat="1" ht="11.25" x14ac:dyDescent="0.2">
      <c r="A2038" s="86"/>
      <c r="B2038" s="86"/>
      <c r="C2038" s="82"/>
      <c r="D2038" s="86"/>
      <c r="E2038" s="86"/>
      <c r="F2038" s="86"/>
      <c r="G2038" s="126"/>
      <c r="H2038" s="82"/>
      <c r="I2038" s="82"/>
      <c r="J2038" s="82"/>
      <c r="K2038" s="82"/>
      <c r="L2038" s="82"/>
      <c r="M2038" s="138"/>
    </row>
    <row r="2039" spans="1:13" s="85" customFormat="1" ht="11.25" x14ac:dyDescent="0.2">
      <c r="A2039" s="86"/>
      <c r="B2039" s="86"/>
      <c r="C2039" s="82"/>
      <c r="D2039" s="86"/>
      <c r="E2039" s="86"/>
      <c r="F2039" s="86"/>
      <c r="G2039" s="126"/>
      <c r="H2039" s="82"/>
      <c r="I2039" s="82"/>
      <c r="J2039" s="82"/>
      <c r="K2039" s="82"/>
      <c r="L2039" s="82"/>
      <c r="M2039" s="138"/>
    </row>
    <row r="2040" spans="1:13" s="85" customFormat="1" ht="11.25" x14ac:dyDescent="0.2">
      <c r="A2040" s="86"/>
      <c r="B2040" s="86"/>
      <c r="C2040" s="82"/>
      <c r="D2040" s="86"/>
      <c r="E2040" s="86"/>
      <c r="F2040" s="86"/>
      <c r="G2040" s="126"/>
      <c r="H2040" s="82"/>
      <c r="I2040" s="82"/>
      <c r="J2040" s="82"/>
      <c r="K2040" s="82"/>
      <c r="L2040" s="82"/>
      <c r="M2040" s="138"/>
    </row>
    <row r="2041" spans="1:13" s="85" customFormat="1" ht="11.25" x14ac:dyDescent="0.2">
      <c r="A2041" s="86"/>
      <c r="B2041" s="86"/>
      <c r="C2041" s="82"/>
      <c r="D2041" s="86"/>
      <c r="E2041" s="86"/>
      <c r="F2041" s="86"/>
      <c r="G2041" s="126"/>
      <c r="H2041" s="82"/>
      <c r="I2041" s="82"/>
      <c r="J2041" s="82"/>
      <c r="K2041" s="82"/>
      <c r="L2041" s="82"/>
      <c r="M2041" s="138"/>
    </row>
    <row r="2042" spans="1:13" s="85" customFormat="1" ht="11.25" x14ac:dyDescent="0.2">
      <c r="A2042" s="86"/>
      <c r="B2042" s="86"/>
      <c r="C2042" s="82"/>
      <c r="D2042" s="86"/>
      <c r="E2042" s="86"/>
      <c r="F2042" s="86"/>
      <c r="G2042" s="126"/>
      <c r="H2042" s="82"/>
      <c r="I2042" s="82"/>
      <c r="J2042" s="82"/>
      <c r="K2042" s="82"/>
      <c r="L2042" s="82"/>
      <c r="M2042" s="138"/>
    </row>
    <row r="2043" spans="1:13" s="85" customFormat="1" ht="11.25" x14ac:dyDescent="0.2">
      <c r="A2043" s="86"/>
      <c r="B2043" s="86"/>
      <c r="C2043" s="82"/>
      <c r="D2043" s="86"/>
      <c r="E2043" s="86"/>
      <c r="F2043" s="86"/>
      <c r="G2043" s="126"/>
      <c r="H2043" s="82"/>
      <c r="I2043" s="82"/>
      <c r="J2043" s="82"/>
      <c r="K2043" s="82"/>
      <c r="L2043" s="82"/>
      <c r="M2043" s="138"/>
    </row>
    <row r="2044" spans="1:13" s="85" customFormat="1" ht="11.25" x14ac:dyDescent="0.2">
      <c r="A2044" s="86"/>
      <c r="B2044" s="86"/>
      <c r="C2044" s="82"/>
      <c r="D2044" s="86"/>
      <c r="E2044" s="86"/>
      <c r="F2044" s="86"/>
      <c r="G2044" s="126"/>
      <c r="H2044" s="82"/>
      <c r="I2044" s="82"/>
      <c r="J2044" s="82"/>
      <c r="K2044" s="82"/>
      <c r="L2044" s="82"/>
      <c r="M2044" s="138"/>
    </row>
    <row r="2045" spans="1:13" s="85" customFormat="1" ht="11.25" x14ac:dyDescent="0.2">
      <c r="A2045" s="86"/>
      <c r="B2045" s="86"/>
      <c r="C2045" s="82"/>
      <c r="D2045" s="86"/>
      <c r="E2045" s="86"/>
      <c r="F2045" s="86"/>
      <c r="G2045" s="126"/>
      <c r="H2045" s="82"/>
      <c r="I2045" s="82"/>
      <c r="J2045" s="82"/>
      <c r="K2045" s="82"/>
      <c r="L2045" s="82"/>
      <c r="M2045" s="138"/>
    </row>
    <row r="2046" spans="1:13" s="85" customFormat="1" ht="11.25" x14ac:dyDescent="0.2">
      <c r="A2046" s="86"/>
      <c r="B2046" s="86"/>
      <c r="C2046" s="82"/>
      <c r="D2046" s="86"/>
      <c r="E2046" s="86"/>
      <c r="F2046" s="86"/>
      <c r="G2046" s="126"/>
      <c r="H2046" s="82"/>
      <c r="I2046" s="82"/>
      <c r="J2046" s="82"/>
      <c r="K2046" s="82"/>
      <c r="L2046" s="82"/>
      <c r="M2046" s="138"/>
    </row>
    <row r="2047" spans="1:13" s="85" customFormat="1" ht="11.25" x14ac:dyDescent="0.2">
      <c r="A2047" s="86"/>
      <c r="B2047" s="86"/>
      <c r="C2047" s="82"/>
      <c r="D2047" s="86"/>
      <c r="E2047" s="86"/>
      <c r="F2047" s="86"/>
      <c r="G2047" s="126"/>
      <c r="H2047" s="82"/>
      <c r="I2047" s="82"/>
      <c r="J2047" s="82"/>
      <c r="K2047" s="82"/>
      <c r="L2047" s="82"/>
      <c r="M2047" s="138"/>
    </row>
    <row r="2048" spans="1:13" s="85" customFormat="1" ht="11.25" x14ac:dyDescent="0.2">
      <c r="A2048" s="86"/>
      <c r="B2048" s="86"/>
      <c r="C2048" s="82"/>
      <c r="D2048" s="86"/>
      <c r="E2048" s="86"/>
      <c r="F2048" s="86"/>
      <c r="G2048" s="126"/>
      <c r="H2048" s="82"/>
      <c r="I2048" s="82"/>
      <c r="J2048" s="82"/>
      <c r="K2048" s="82"/>
      <c r="L2048" s="82"/>
      <c r="M2048" s="138"/>
    </row>
    <row r="2049" spans="1:13" s="85" customFormat="1" ht="11.25" x14ac:dyDescent="0.2">
      <c r="A2049" s="86"/>
      <c r="B2049" s="86"/>
      <c r="C2049" s="82"/>
      <c r="D2049" s="86"/>
      <c r="E2049" s="86"/>
      <c r="F2049" s="86"/>
      <c r="G2049" s="126"/>
      <c r="H2049" s="82"/>
      <c r="I2049" s="82"/>
      <c r="J2049" s="82"/>
      <c r="K2049" s="82"/>
      <c r="L2049" s="82"/>
      <c r="M2049" s="138"/>
    </row>
    <row r="2050" spans="1:13" s="85" customFormat="1" ht="11.25" x14ac:dyDescent="0.2">
      <c r="A2050" s="86"/>
      <c r="B2050" s="86"/>
      <c r="C2050" s="82"/>
      <c r="D2050" s="86"/>
      <c r="E2050" s="86"/>
      <c r="F2050" s="86"/>
      <c r="G2050" s="126"/>
      <c r="H2050" s="82"/>
      <c r="I2050" s="82"/>
      <c r="J2050" s="82"/>
      <c r="K2050" s="82"/>
      <c r="L2050" s="82"/>
      <c r="M2050" s="138"/>
    </row>
    <row r="2051" spans="1:13" s="85" customFormat="1" ht="11.25" x14ac:dyDescent="0.2">
      <c r="A2051" s="86"/>
      <c r="B2051" s="86"/>
      <c r="C2051" s="82"/>
      <c r="D2051" s="86"/>
      <c r="E2051" s="86"/>
      <c r="F2051" s="86"/>
      <c r="G2051" s="126"/>
      <c r="H2051" s="82"/>
      <c r="I2051" s="82"/>
      <c r="J2051" s="82"/>
      <c r="K2051" s="82"/>
      <c r="L2051" s="82"/>
      <c r="M2051" s="138"/>
    </row>
    <row r="2052" spans="1:13" s="85" customFormat="1" ht="11.25" x14ac:dyDescent="0.2">
      <c r="A2052" s="86"/>
      <c r="B2052" s="86"/>
      <c r="C2052" s="82"/>
      <c r="D2052" s="86"/>
      <c r="E2052" s="86"/>
      <c r="F2052" s="86"/>
      <c r="G2052" s="126"/>
      <c r="H2052" s="82"/>
      <c r="I2052" s="82"/>
      <c r="J2052" s="82"/>
      <c r="K2052" s="82"/>
      <c r="L2052" s="82"/>
      <c r="M2052" s="138"/>
    </row>
    <row r="2053" spans="1:13" s="85" customFormat="1" ht="11.25" x14ac:dyDescent="0.2">
      <c r="A2053" s="86"/>
      <c r="B2053" s="86"/>
      <c r="C2053" s="82"/>
      <c r="D2053" s="86"/>
      <c r="E2053" s="86"/>
      <c r="F2053" s="86"/>
      <c r="G2053" s="126"/>
      <c r="H2053" s="82"/>
      <c r="I2053" s="82"/>
      <c r="J2053" s="82"/>
      <c r="K2053" s="82"/>
      <c r="L2053" s="82"/>
      <c r="M2053" s="138"/>
    </row>
    <row r="2054" spans="1:13" s="85" customFormat="1" ht="11.25" x14ac:dyDescent="0.2">
      <c r="A2054" s="86"/>
      <c r="B2054" s="86"/>
      <c r="C2054" s="82"/>
      <c r="D2054" s="86"/>
      <c r="E2054" s="86"/>
      <c r="F2054" s="86"/>
      <c r="G2054" s="126"/>
      <c r="H2054" s="82"/>
      <c r="I2054" s="82"/>
      <c r="J2054" s="82"/>
      <c r="K2054" s="82"/>
      <c r="L2054" s="82"/>
      <c r="M2054" s="138"/>
    </row>
    <row r="2055" spans="1:13" s="85" customFormat="1" ht="11.25" x14ac:dyDescent="0.2">
      <c r="A2055" s="86"/>
      <c r="B2055" s="86"/>
      <c r="C2055" s="82"/>
      <c r="D2055" s="86"/>
      <c r="E2055" s="86"/>
      <c r="F2055" s="86"/>
      <c r="G2055" s="126"/>
      <c r="H2055" s="82"/>
      <c r="I2055" s="82"/>
      <c r="J2055" s="82"/>
      <c r="K2055" s="82"/>
      <c r="L2055" s="82"/>
      <c r="M2055" s="138"/>
    </row>
    <row r="2056" spans="1:13" s="85" customFormat="1" ht="11.25" x14ac:dyDescent="0.2">
      <c r="A2056" s="86"/>
      <c r="B2056" s="86"/>
      <c r="C2056" s="82"/>
      <c r="D2056" s="86"/>
      <c r="E2056" s="86"/>
      <c r="F2056" s="86"/>
      <c r="G2056" s="126"/>
      <c r="H2056" s="82"/>
      <c r="I2056" s="82"/>
      <c r="J2056" s="82"/>
      <c r="K2056" s="82"/>
      <c r="L2056" s="82"/>
      <c r="M2056" s="138"/>
    </row>
    <row r="2057" spans="1:13" s="85" customFormat="1" ht="11.25" x14ac:dyDescent="0.2">
      <c r="A2057" s="86"/>
      <c r="B2057" s="86"/>
      <c r="C2057" s="82"/>
      <c r="D2057" s="86"/>
      <c r="E2057" s="86"/>
      <c r="F2057" s="86"/>
      <c r="G2057" s="126"/>
      <c r="H2057" s="82"/>
      <c r="I2057" s="82"/>
      <c r="J2057" s="82"/>
      <c r="K2057" s="82"/>
      <c r="L2057" s="82"/>
      <c r="M2057" s="138"/>
    </row>
    <row r="2058" spans="1:13" s="85" customFormat="1" ht="11.25" x14ac:dyDescent="0.2">
      <c r="A2058" s="86"/>
      <c r="B2058" s="86"/>
      <c r="C2058" s="82"/>
      <c r="D2058" s="86"/>
      <c r="E2058" s="86"/>
      <c r="F2058" s="86"/>
      <c r="G2058" s="126"/>
      <c r="H2058" s="82"/>
      <c r="I2058" s="82"/>
      <c r="J2058" s="82"/>
      <c r="K2058" s="82"/>
      <c r="L2058" s="82"/>
      <c r="M2058" s="138"/>
    </row>
    <row r="2059" spans="1:13" s="85" customFormat="1" ht="11.25" x14ac:dyDescent="0.2">
      <c r="A2059" s="86"/>
      <c r="B2059" s="86"/>
      <c r="C2059" s="82"/>
      <c r="D2059" s="86"/>
      <c r="E2059" s="86"/>
      <c r="F2059" s="86"/>
      <c r="G2059" s="126"/>
      <c r="H2059" s="82"/>
      <c r="I2059" s="82"/>
      <c r="J2059" s="82"/>
      <c r="K2059" s="82"/>
      <c r="L2059" s="82"/>
      <c r="M2059" s="138"/>
    </row>
    <row r="2060" spans="1:13" s="85" customFormat="1" ht="11.25" x14ac:dyDescent="0.2">
      <c r="A2060" s="86"/>
      <c r="B2060" s="86"/>
      <c r="C2060" s="82"/>
      <c r="D2060" s="86"/>
      <c r="E2060" s="86"/>
      <c r="F2060" s="86"/>
      <c r="G2060" s="126"/>
      <c r="H2060" s="82"/>
      <c r="I2060" s="82"/>
      <c r="J2060" s="82"/>
      <c r="K2060" s="82"/>
      <c r="L2060" s="82"/>
      <c r="M2060" s="138"/>
    </row>
    <row r="2061" spans="1:13" s="85" customFormat="1" ht="11.25" x14ac:dyDescent="0.2">
      <c r="A2061" s="86"/>
      <c r="B2061" s="86"/>
      <c r="C2061" s="82"/>
      <c r="D2061" s="86"/>
      <c r="E2061" s="86"/>
      <c r="F2061" s="86"/>
      <c r="G2061" s="126"/>
      <c r="H2061" s="82"/>
      <c r="I2061" s="82"/>
      <c r="J2061" s="82"/>
      <c r="K2061" s="82"/>
      <c r="L2061" s="82"/>
      <c r="M2061" s="138"/>
    </row>
    <row r="2062" spans="1:13" s="85" customFormat="1" ht="11.25" x14ac:dyDescent="0.2">
      <c r="A2062" s="86"/>
      <c r="B2062" s="86"/>
      <c r="C2062" s="82"/>
      <c r="D2062" s="86"/>
      <c r="E2062" s="86"/>
      <c r="F2062" s="86"/>
      <c r="G2062" s="126"/>
      <c r="H2062" s="82"/>
      <c r="I2062" s="82"/>
      <c r="J2062" s="82"/>
      <c r="K2062" s="82"/>
      <c r="L2062" s="82"/>
      <c r="M2062" s="138"/>
    </row>
    <row r="2063" spans="1:13" s="85" customFormat="1" ht="11.25" x14ac:dyDescent="0.2">
      <c r="A2063" s="86"/>
      <c r="B2063" s="86"/>
      <c r="C2063" s="82"/>
      <c r="D2063" s="86"/>
      <c r="E2063" s="86"/>
      <c r="F2063" s="86"/>
      <c r="G2063" s="126"/>
      <c r="H2063" s="82"/>
      <c r="I2063" s="82"/>
      <c r="J2063" s="82"/>
      <c r="K2063" s="82"/>
      <c r="L2063" s="82"/>
      <c r="M2063" s="138"/>
    </row>
    <row r="2064" spans="1:13" s="85" customFormat="1" ht="11.25" x14ac:dyDescent="0.2">
      <c r="A2064" s="86"/>
      <c r="B2064" s="86"/>
      <c r="C2064" s="82"/>
      <c r="D2064" s="86"/>
      <c r="E2064" s="86"/>
      <c r="F2064" s="86"/>
      <c r="G2064" s="126"/>
      <c r="H2064" s="82"/>
      <c r="I2064" s="82"/>
      <c r="J2064" s="82"/>
      <c r="K2064" s="82"/>
      <c r="L2064" s="82"/>
      <c r="M2064" s="138"/>
    </row>
    <row r="2065" spans="1:13" s="85" customFormat="1" ht="11.25" x14ac:dyDescent="0.2">
      <c r="A2065" s="86"/>
      <c r="B2065" s="86"/>
      <c r="C2065" s="82"/>
      <c r="D2065" s="86"/>
      <c r="E2065" s="86"/>
      <c r="F2065" s="86"/>
      <c r="G2065" s="126"/>
      <c r="H2065" s="82"/>
      <c r="I2065" s="82"/>
      <c r="J2065" s="82"/>
      <c r="K2065" s="82"/>
      <c r="L2065" s="82"/>
      <c r="M2065" s="138"/>
    </row>
    <row r="2066" spans="1:13" s="85" customFormat="1" ht="11.25" x14ac:dyDescent="0.2">
      <c r="A2066" s="86"/>
      <c r="B2066" s="86"/>
      <c r="C2066" s="82"/>
      <c r="D2066" s="86"/>
      <c r="E2066" s="86"/>
      <c r="F2066" s="86"/>
      <c r="G2066" s="126"/>
      <c r="H2066" s="82"/>
      <c r="I2066" s="82"/>
      <c r="J2066" s="82"/>
      <c r="K2066" s="82"/>
      <c r="L2066" s="82"/>
      <c r="M2066" s="138"/>
    </row>
    <row r="2067" spans="1:13" s="85" customFormat="1" ht="11.25" x14ac:dyDescent="0.2">
      <c r="A2067" s="86"/>
      <c r="B2067" s="86"/>
      <c r="C2067" s="82"/>
      <c r="D2067" s="86"/>
      <c r="E2067" s="86"/>
      <c r="F2067" s="86"/>
      <c r="G2067" s="126"/>
      <c r="H2067" s="82"/>
      <c r="I2067" s="82"/>
      <c r="J2067" s="82"/>
      <c r="K2067" s="82"/>
      <c r="L2067" s="82"/>
      <c r="M2067" s="138"/>
    </row>
    <row r="2068" spans="1:13" s="85" customFormat="1" ht="11.25" x14ac:dyDescent="0.2">
      <c r="A2068" s="86"/>
      <c r="B2068" s="86"/>
      <c r="C2068" s="82"/>
      <c r="D2068" s="86"/>
      <c r="E2068" s="86"/>
      <c r="F2068" s="86"/>
      <c r="G2068" s="126"/>
      <c r="H2068" s="82"/>
      <c r="I2068" s="82"/>
      <c r="J2068" s="82"/>
      <c r="K2068" s="82"/>
      <c r="L2068" s="82"/>
      <c r="M2068" s="138"/>
    </row>
    <row r="2069" spans="1:13" s="85" customFormat="1" ht="11.25" x14ac:dyDescent="0.2">
      <c r="A2069" s="86"/>
      <c r="B2069" s="86"/>
      <c r="C2069" s="82"/>
      <c r="D2069" s="86"/>
      <c r="E2069" s="86"/>
      <c r="F2069" s="86"/>
      <c r="G2069" s="126"/>
      <c r="H2069" s="82"/>
      <c r="I2069" s="82"/>
      <c r="J2069" s="82"/>
      <c r="K2069" s="82"/>
      <c r="L2069" s="82"/>
      <c r="M2069" s="138"/>
    </row>
    <row r="2070" spans="1:13" s="85" customFormat="1" ht="11.25" x14ac:dyDescent="0.2">
      <c r="A2070" s="86"/>
      <c r="B2070" s="86"/>
      <c r="C2070" s="82"/>
      <c r="D2070" s="86"/>
      <c r="E2070" s="86"/>
      <c r="F2070" s="86"/>
      <c r="G2070" s="126"/>
      <c r="H2070" s="82"/>
      <c r="I2070" s="82"/>
      <c r="J2070" s="82"/>
      <c r="K2070" s="82"/>
      <c r="L2070" s="82"/>
      <c r="M2070" s="138"/>
    </row>
    <row r="2071" spans="1:13" s="85" customFormat="1" ht="11.25" x14ac:dyDescent="0.2">
      <c r="A2071" s="86"/>
      <c r="B2071" s="86"/>
      <c r="C2071" s="82"/>
      <c r="D2071" s="86"/>
      <c r="E2071" s="86"/>
      <c r="F2071" s="86"/>
      <c r="G2071" s="126"/>
      <c r="H2071" s="82"/>
      <c r="I2071" s="82"/>
      <c r="J2071" s="82"/>
      <c r="K2071" s="82"/>
      <c r="L2071" s="82"/>
      <c r="M2071" s="138"/>
    </row>
    <row r="2072" spans="1:13" s="85" customFormat="1" ht="11.25" x14ac:dyDescent="0.2">
      <c r="A2072" s="86"/>
      <c r="B2072" s="86"/>
      <c r="C2072" s="82"/>
      <c r="D2072" s="86"/>
      <c r="E2072" s="86"/>
      <c r="F2072" s="86"/>
      <c r="G2072" s="126"/>
      <c r="H2072" s="82"/>
      <c r="I2072" s="82"/>
      <c r="J2072" s="82"/>
      <c r="K2072" s="82"/>
      <c r="L2072" s="82"/>
      <c r="M2072" s="138"/>
    </row>
    <row r="2073" spans="1:13" s="85" customFormat="1" ht="11.25" x14ac:dyDescent="0.2">
      <c r="A2073" s="86"/>
      <c r="B2073" s="86"/>
      <c r="C2073" s="82"/>
      <c r="D2073" s="86"/>
      <c r="E2073" s="86"/>
      <c r="F2073" s="86"/>
      <c r="G2073" s="126"/>
      <c r="H2073" s="82"/>
      <c r="I2073" s="82"/>
      <c r="J2073" s="82"/>
      <c r="K2073" s="82"/>
      <c r="L2073" s="82"/>
      <c r="M2073" s="138"/>
    </row>
    <row r="2074" spans="1:13" s="85" customFormat="1" ht="11.25" x14ac:dyDescent="0.2">
      <c r="A2074" s="86"/>
      <c r="B2074" s="86"/>
      <c r="C2074" s="82"/>
      <c r="D2074" s="86"/>
      <c r="E2074" s="86"/>
      <c r="F2074" s="86"/>
      <c r="G2074" s="126"/>
      <c r="H2074" s="82"/>
      <c r="I2074" s="82"/>
      <c r="J2074" s="82"/>
      <c r="K2074" s="82"/>
      <c r="L2074" s="82"/>
      <c r="M2074" s="138"/>
    </row>
    <row r="2075" spans="1:13" s="85" customFormat="1" ht="11.25" x14ac:dyDescent="0.2">
      <c r="A2075" s="86"/>
      <c r="B2075" s="86"/>
      <c r="C2075" s="82"/>
      <c r="D2075" s="86"/>
      <c r="E2075" s="86"/>
      <c r="F2075" s="86"/>
      <c r="G2075" s="126"/>
      <c r="H2075" s="82"/>
      <c r="I2075" s="82"/>
      <c r="J2075" s="82"/>
      <c r="K2075" s="82"/>
      <c r="L2075" s="82"/>
      <c r="M2075" s="138"/>
    </row>
    <row r="2076" spans="1:13" s="85" customFormat="1" ht="11.25" x14ac:dyDescent="0.2">
      <c r="A2076" s="86"/>
      <c r="B2076" s="86"/>
      <c r="C2076" s="82"/>
      <c r="D2076" s="86"/>
      <c r="E2076" s="86"/>
      <c r="F2076" s="86"/>
      <c r="G2076" s="126"/>
      <c r="H2076" s="82"/>
      <c r="I2076" s="82"/>
      <c r="J2076" s="82"/>
      <c r="K2076" s="82"/>
      <c r="L2076" s="82"/>
      <c r="M2076" s="138"/>
    </row>
    <row r="2077" spans="1:13" s="85" customFormat="1" ht="11.25" x14ac:dyDescent="0.2">
      <c r="A2077" s="86"/>
      <c r="B2077" s="86"/>
      <c r="C2077" s="82"/>
      <c r="D2077" s="86"/>
      <c r="E2077" s="86"/>
      <c r="F2077" s="86"/>
      <c r="G2077" s="126"/>
      <c r="H2077" s="82"/>
      <c r="I2077" s="82"/>
      <c r="J2077" s="82"/>
      <c r="K2077" s="82"/>
      <c r="L2077" s="82"/>
      <c r="M2077" s="138"/>
    </row>
    <row r="2078" spans="1:13" s="85" customFormat="1" ht="11.25" x14ac:dyDescent="0.2">
      <c r="A2078" s="86"/>
      <c r="B2078" s="86"/>
      <c r="C2078" s="82"/>
      <c r="D2078" s="86"/>
      <c r="E2078" s="86"/>
      <c r="F2078" s="86"/>
      <c r="G2078" s="126"/>
      <c r="H2078" s="82"/>
      <c r="I2078" s="82"/>
      <c r="J2078" s="82"/>
      <c r="K2078" s="82"/>
      <c r="L2078" s="82"/>
      <c r="M2078" s="138"/>
    </row>
    <row r="2079" spans="1:13" s="85" customFormat="1" ht="11.25" x14ac:dyDescent="0.2">
      <c r="A2079" s="86"/>
      <c r="B2079" s="86"/>
      <c r="C2079" s="82"/>
      <c r="D2079" s="86"/>
      <c r="E2079" s="86"/>
      <c r="F2079" s="86"/>
      <c r="G2079" s="126"/>
      <c r="H2079" s="82"/>
      <c r="I2079" s="82"/>
      <c r="J2079" s="82"/>
      <c r="K2079" s="82"/>
      <c r="L2079" s="82"/>
      <c r="M2079" s="138"/>
    </row>
    <row r="2080" spans="1:13" s="85" customFormat="1" ht="11.25" x14ac:dyDescent="0.2">
      <c r="A2080" s="86"/>
      <c r="B2080" s="86"/>
      <c r="C2080" s="82"/>
      <c r="D2080" s="86"/>
      <c r="E2080" s="86"/>
      <c r="F2080" s="86"/>
      <c r="G2080" s="126"/>
      <c r="H2080" s="82"/>
      <c r="I2080" s="82"/>
      <c r="J2080" s="82"/>
      <c r="K2080" s="82"/>
      <c r="L2080" s="82"/>
      <c r="M2080" s="138"/>
    </row>
    <row r="2081" spans="1:13" s="85" customFormat="1" ht="11.25" x14ac:dyDescent="0.2">
      <c r="A2081" s="86"/>
      <c r="B2081" s="86"/>
      <c r="C2081" s="82"/>
      <c r="D2081" s="86"/>
      <c r="E2081" s="86"/>
      <c r="F2081" s="86"/>
      <c r="G2081" s="126"/>
      <c r="H2081" s="82"/>
      <c r="I2081" s="82"/>
      <c r="J2081" s="82"/>
      <c r="K2081" s="82"/>
      <c r="L2081" s="82"/>
      <c r="M2081" s="138"/>
    </row>
    <row r="2082" spans="1:13" s="85" customFormat="1" ht="11.25" x14ac:dyDescent="0.2">
      <c r="A2082" s="86"/>
      <c r="B2082" s="86"/>
      <c r="C2082" s="82"/>
      <c r="D2082" s="86"/>
      <c r="E2082" s="86"/>
      <c r="F2082" s="86"/>
      <c r="G2082" s="126"/>
      <c r="H2082" s="82"/>
      <c r="I2082" s="82"/>
      <c r="J2082" s="82"/>
      <c r="K2082" s="82"/>
      <c r="L2082" s="82"/>
      <c r="M2082" s="138"/>
    </row>
    <row r="2083" spans="1:13" s="85" customFormat="1" ht="11.25" x14ac:dyDescent="0.2">
      <c r="A2083" s="86"/>
      <c r="B2083" s="86"/>
      <c r="C2083" s="82"/>
      <c r="D2083" s="86"/>
      <c r="E2083" s="86"/>
      <c r="F2083" s="86"/>
      <c r="G2083" s="126"/>
      <c r="H2083" s="82"/>
      <c r="I2083" s="82"/>
      <c r="J2083" s="82"/>
      <c r="K2083" s="82"/>
      <c r="L2083" s="82"/>
      <c r="M2083" s="138"/>
    </row>
    <row r="2084" spans="1:13" s="85" customFormat="1" ht="11.25" x14ac:dyDescent="0.2">
      <c r="A2084" s="86"/>
      <c r="B2084" s="86"/>
      <c r="C2084" s="82"/>
      <c r="D2084" s="86"/>
      <c r="E2084" s="86"/>
      <c r="F2084" s="86"/>
      <c r="G2084" s="126"/>
      <c r="H2084" s="82"/>
      <c r="I2084" s="82"/>
      <c r="J2084" s="82"/>
      <c r="K2084" s="82"/>
      <c r="L2084" s="82"/>
      <c r="M2084" s="138"/>
    </row>
    <row r="2085" spans="1:13" s="85" customFormat="1" ht="11.25" x14ac:dyDescent="0.2">
      <c r="A2085" s="86"/>
      <c r="B2085" s="86"/>
      <c r="C2085" s="82"/>
      <c r="D2085" s="86"/>
      <c r="E2085" s="86"/>
      <c r="F2085" s="86"/>
      <c r="G2085" s="126"/>
      <c r="H2085" s="82"/>
      <c r="I2085" s="82"/>
      <c r="J2085" s="82"/>
      <c r="K2085" s="82"/>
      <c r="L2085" s="82"/>
      <c r="M2085" s="138"/>
    </row>
    <row r="2086" spans="1:13" s="85" customFormat="1" ht="11.25" x14ac:dyDescent="0.2">
      <c r="A2086" s="86"/>
      <c r="B2086" s="86"/>
      <c r="C2086" s="82"/>
      <c r="D2086" s="86"/>
      <c r="E2086" s="86"/>
      <c r="F2086" s="86"/>
      <c r="G2086" s="126"/>
      <c r="H2086" s="82"/>
      <c r="I2086" s="82"/>
      <c r="J2086" s="82"/>
      <c r="K2086" s="82"/>
      <c r="L2086" s="82"/>
      <c r="M2086" s="138"/>
    </row>
    <row r="2087" spans="1:13" s="85" customFormat="1" ht="11.25" x14ac:dyDescent="0.2">
      <c r="A2087" s="86"/>
      <c r="B2087" s="86"/>
      <c r="C2087" s="82"/>
      <c r="D2087" s="86"/>
      <c r="E2087" s="86"/>
      <c r="F2087" s="86"/>
      <c r="G2087" s="126"/>
      <c r="H2087" s="82"/>
      <c r="I2087" s="82"/>
      <c r="J2087" s="82"/>
      <c r="K2087" s="82"/>
      <c r="L2087" s="82"/>
      <c r="M2087" s="138"/>
    </row>
    <row r="2088" spans="1:13" s="85" customFormat="1" ht="11.25" x14ac:dyDescent="0.2">
      <c r="A2088" s="86"/>
      <c r="B2088" s="86"/>
      <c r="C2088" s="82"/>
      <c r="D2088" s="86"/>
      <c r="E2088" s="86"/>
      <c r="F2088" s="86"/>
      <c r="G2088" s="126"/>
      <c r="H2088" s="82"/>
      <c r="I2088" s="82"/>
      <c r="J2088" s="82"/>
      <c r="K2088" s="82"/>
      <c r="L2088" s="82"/>
      <c r="M2088" s="138"/>
    </row>
    <row r="2089" spans="1:13" s="85" customFormat="1" ht="11.25" x14ac:dyDescent="0.2">
      <c r="A2089" s="86"/>
      <c r="B2089" s="86"/>
      <c r="C2089" s="82"/>
      <c r="D2089" s="86"/>
      <c r="E2089" s="86"/>
      <c r="F2089" s="86"/>
      <c r="G2089" s="126"/>
      <c r="H2089" s="82"/>
      <c r="I2089" s="82"/>
      <c r="J2089" s="82"/>
      <c r="K2089" s="82"/>
      <c r="L2089" s="82"/>
      <c r="M2089" s="138"/>
    </row>
    <row r="2090" spans="1:13" s="85" customFormat="1" ht="11.25" x14ac:dyDescent="0.2">
      <c r="A2090" s="86"/>
      <c r="B2090" s="86"/>
      <c r="C2090" s="82"/>
      <c r="D2090" s="86"/>
      <c r="E2090" s="86"/>
      <c r="F2090" s="86"/>
      <c r="G2090" s="126"/>
      <c r="H2090" s="82"/>
      <c r="I2090" s="82"/>
      <c r="J2090" s="82"/>
      <c r="K2090" s="82"/>
      <c r="L2090" s="82"/>
      <c r="M2090" s="138"/>
    </row>
    <row r="2091" spans="1:13" s="85" customFormat="1" ht="11.25" x14ac:dyDescent="0.2">
      <c r="A2091" s="86"/>
      <c r="B2091" s="86"/>
      <c r="C2091" s="82"/>
      <c r="D2091" s="86"/>
      <c r="E2091" s="86"/>
      <c r="F2091" s="86"/>
      <c r="G2091" s="126"/>
      <c r="H2091" s="82"/>
      <c r="I2091" s="82"/>
      <c r="J2091" s="82"/>
      <c r="K2091" s="82"/>
      <c r="L2091" s="82"/>
      <c r="M2091" s="138"/>
    </row>
    <row r="2092" spans="1:13" s="85" customFormat="1" ht="11.25" x14ac:dyDescent="0.2">
      <c r="A2092" s="86"/>
      <c r="B2092" s="86"/>
      <c r="C2092" s="82"/>
      <c r="D2092" s="86"/>
      <c r="E2092" s="86"/>
      <c r="F2092" s="86"/>
      <c r="G2092" s="126"/>
      <c r="H2092" s="82"/>
      <c r="I2092" s="82"/>
      <c r="J2092" s="82"/>
      <c r="K2092" s="82"/>
      <c r="L2092" s="82"/>
      <c r="M2092" s="138"/>
    </row>
    <row r="2093" spans="1:13" s="85" customFormat="1" ht="11.25" x14ac:dyDescent="0.2">
      <c r="A2093" s="86"/>
      <c r="B2093" s="86"/>
      <c r="C2093" s="82"/>
      <c r="D2093" s="86"/>
      <c r="E2093" s="86"/>
      <c r="F2093" s="86"/>
      <c r="G2093" s="126"/>
      <c r="H2093" s="82"/>
      <c r="I2093" s="82"/>
      <c r="J2093" s="82"/>
      <c r="K2093" s="82"/>
      <c r="L2093" s="82"/>
      <c r="M2093" s="138"/>
    </row>
    <row r="2094" spans="1:13" s="85" customFormat="1" ht="11.25" x14ac:dyDescent="0.2">
      <c r="A2094" s="86"/>
      <c r="B2094" s="86"/>
      <c r="C2094" s="82"/>
      <c r="D2094" s="86"/>
      <c r="E2094" s="86"/>
      <c r="F2094" s="86"/>
      <c r="G2094" s="126"/>
      <c r="H2094" s="82"/>
      <c r="I2094" s="82"/>
      <c r="J2094" s="82"/>
      <c r="K2094" s="82"/>
      <c r="L2094" s="82"/>
      <c r="M2094" s="138"/>
    </row>
    <row r="2095" spans="1:13" s="85" customFormat="1" ht="11.25" x14ac:dyDescent="0.2">
      <c r="A2095" s="86"/>
      <c r="B2095" s="86"/>
      <c r="C2095" s="82"/>
      <c r="D2095" s="86"/>
      <c r="E2095" s="86"/>
      <c r="F2095" s="86"/>
      <c r="G2095" s="126"/>
      <c r="H2095" s="82"/>
      <c r="I2095" s="82"/>
      <c r="J2095" s="82"/>
      <c r="K2095" s="82"/>
      <c r="L2095" s="82"/>
      <c r="M2095" s="138"/>
    </row>
    <row r="2096" spans="1:13" s="85" customFormat="1" ht="11.25" x14ac:dyDescent="0.2">
      <c r="A2096" s="86"/>
      <c r="B2096" s="86"/>
      <c r="C2096" s="82"/>
      <c r="D2096" s="86"/>
      <c r="E2096" s="86"/>
      <c r="F2096" s="86"/>
      <c r="G2096" s="126"/>
      <c r="H2096" s="82"/>
      <c r="I2096" s="82"/>
      <c r="J2096" s="82"/>
      <c r="K2096" s="82"/>
      <c r="L2096" s="82"/>
      <c r="M2096" s="138"/>
    </row>
    <row r="2097" spans="1:13" s="85" customFormat="1" ht="11.25" x14ac:dyDescent="0.2">
      <c r="A2097" s="86"/>
      <c r="B2097" s="86"/>
      <c r="C2097" s="82"/>
      <c r="D2097" s="86"/>
      <c r="E2097" s="86"/>
      <c r="F2097" s="86"/>
      <c r="G2097" s="126"/>
      <c r="H2097" s="82"/>
      <c r="I2097" s="82"/>
      <c r="J2097" s="82"/>
      <c r="K2097" s="82"/>
      <c r="L2097" s="82"/>
      <c r="M2097" s="138"/>
    </row>
    <row r="2098" spans="1:13" s="85" customFormat="1" ht="11.25" x14ac:dyDescent="0.2">
      <c r="A2098" s="86"/>
      <c r="B2098" s="86"/>
      <c r="C2098" s="82"/>
      <c r="D2098" s="86"/>
      <c r="E2098" s="86"/>
      <c r="F2098" s="86"/>
      <c r="G2098" s="126"/>
      <c r="H2098" s="82"/>
      <c r="I2098" s="82"/>
      <c r="J2098" s="82"/>
      <c r="K2098" s="82"/>
      <c r="L2098" s="82"/>
      <c r="M2098" s="138"/>
    </row>
    <row r="2099" spans="1:13" s="85" customFormat="1" ht="11.25" x14ac:dyDescent="0.2">
      <c r="A2099" s="86"/>
      <c r="B2099" s="86"/>
      <c r="C2099" s="82"/>
      <c r="D2099" s="86"/>
      <c r="E2099" s="86"/>
      <c r="F2099" s="86"/>
      <c r="G2099" s="126"/>
      <c r="H2099" s="82"/>
      <c r="I2099" s="82"/>
      <c r="J2099" s="82"/>
      <c r="K2099" s="82"/>
      <c r="L2099" s="82"/>
      <c r="M2099" s="138"/>
    </row>
    <row r="2100" spans="1:13" s="85" customFormat="1" ht="11.25" x14ac:dyDescent="0.2">
      <c r="A2100" s="86"/>
      <c r="B2100" s="86"/>
      <c r="C2100" s="82"/>
      <c r="D2100" s="86"/>
      <c r="E2100" s="86"/>
      <c r="F2100" s="86"/>
      <c r="G2100" s="126"/>
      <c r="H2100" s="82"/>
      <c r="I2100" s="82"/>
      <c r="J2100" s="82"/>
      <c r="K2100" s="82"/>
      <c r="L2100" s="82"/>
      <c r="M2100" s="138"/>
    </row>
    <row r="2101" spans="1:13" s="85" customFormat="1" ht="11.25" x14ac:dyDescent="0.2">
      <c r="A2101" s="86"/>
      <c r="B2101" s="86"/>
      <c r="C2101" s="82"/>
      <c r="D2101" s="86"/>
      <c r="E2101" s="86"/>
      <c r="F2101" s="86"/>
      <c r="G2101" s="126"/>
      <c r="H2101" s="82"/>
      <c r="I2101" s="82"/>
      <c r="J2101" s="82"/>
      <c r="K2101" s="82"/>
      <c r="L2101" s="82"/>
      <c r="M2101" s="138"/>
    </row>
    <row r="2102" spans="1:13" s="85" customFormat="1" ht="11.25" x14ac:dyDescent="0.2">
      <c r="A2102" s="86"/>
      <c r="B2102" s="86"/>
      <c r="C2102" s="82"/>
      <c r="D2102" s="86"/>
      <c r="E2102" s="86"/>
      <c r="F2102" s="86"/>
      <c r="G2102" s="126"/>
      <c r="H2102" s="82"/>
      <c r="I2102" s="82"/>
      <c r="J2102" s="82"/>
      <c r="K2102" s="82"/>
      <c r="L2102" s="82"/>
      <c r="M2102" s="138"/>
    </row>
    <row r="2103" spans="1:13" s="85" customFormat="1" ht="11.25" x14ac:dyDescent="0.2">
      <c r="A2103" s="86"/>
      <c r="B2103" s="86"/>
      <c r="C2103" s="82"/>
      <c r="D2103" s="86"/>
      <c r="E2103" s="86"/>
      <c r="F2103" s="86"/>
      <c r="G2103" s="126"/>
      <c r="H2103" s="82"/>
      <c r="I2103" s="82"/>
      <c r="J2103" s="82"/>
      <c r="K2103" s="82"/>
      <c r="L2103" s="82"/>
      <c r="M2103" s="138"/>
    </row>
    <row r="2104" spans="1:13" s="85" customFormat="1" ht="11.25" x14ac:dyDescent="0.2">
      <c r="A2104" s="86"/>
      <c r="B2104" s="86"/>
      <c r="C2104" s="82"/>
      <c r="D2104" s="86"/>
      <c r="E2104" s="86"/>
      <c r="F2104" s="86"/>
      <c r="G2104" s="126"/>
      <c r="H2104" s="82"/>
      <c r="I2104" s="82"/>
      <c r="J2104" s="82"/>
      <c r="K2104" s="82"/>
      <c r="L2104" s="82"/>
      <c r="M2104" s="138"/>
    </row>
    <row r="2105" spans="1:13" s="85" customFormat="1" ht="11.25" x14ac:dyDescent="0.2">
      <c r="A2105" s="86"/>
      <c r="B2105" s="86"/>
      <c r="C2105" s="82"/>
      <c r="D2105" s="86"/>
      <c r="E2105" s="86"/>
      <c r="F2105" s="86"/>
      <c r="G2105" s="126"/>
      <c r="H2105" s="82"/>
      <c r="I2105" s="82"/>
      <c r="J2105" s="82"/>
      <c r="K2105" s="82"/>
      <c r="L2105" s="82"/>
      <c r="M2105" s="138"/>
    </row>
    <row r="2106" spans="1:13" s="85" customFormat="1" ht="11.25" x14ac:dyDescent="0.2">
      <c r="A2106" s="86"/>
      <c r="B2106" s="86"/>
      <c r="C2106" s="82"/>
      <c r="D2106" s="86"/>
      <c r="E2106" s="86"/>
      <c r="F2106" s="86"/>
      <c r="G2106" s="126"/>
      <c r="H2106" s="82"/>
      <c r="I2106" s="82"/>
      <c r="J2106" s="82"/>
      <c r="K2106" s="82"/>
      <c r="L2106" s="82"/>
      <c r="M2106" s="138"/>
    </row>
    <row r="2107" spans="1:13" s="85" customFormat="1" ht="11.25" x14ac:dyDescent="0.2">
      <c r="A2107" s="86"/>
      <c r="B2107" s="86"/>
      <c r="C2107" s="82"/>
      <c r="D2107" s="86"/>
      <c r="E2107" s="86"/>
      <c r="F2107" s="86"/>
      <c r="G2107" s="126"/>
      <c r="H2107" s="82"/>
      <c r="I2107" s="82"/>
      <c r="J2107" s="82"/>
      <c r="K2107" s="82"/>
      <c r="L2107" s="82"/>
      <c r="M2107" s="138"/>
    </row>
    <row r="2108" spans="1:13" s="85" customFormat="1" ht="11.25" x14ac:dyDescent="0.2">
      <c r="A2108" s="86"/>
      <c r="B2108" s="86"/>
      <c r="C2108" s="82"/>
      <c r="D2108" s="86"/>
      <c r="E2108" s="86"/>
      <c r="F2108" s="86"/>
      <c r="G2108" s="126"/>
      <c r="H2108" s="82"/>
      <c r="I2108" s="82"/>
      <c r="J2108" s="82"/>
      <c r="K2108" s="82"/>
      <c r="L2108" s="82"/>
      <c r="M2108" s="138"/>
    </row>
    <row r="2109" spans="1:13" s="85" customFormat="1" ht="11.25" x14ac:dyDescent="0.2">
      <c r="A2109" s="86"/>
      <c r="B2109" s="86"/>
      <c r="C2109" s="82"/>
      <c r="D2109" s="86"/>
      <c r="E2109" s="86"/>
      <c r="F2109" s="86"/>
      <c r="G2109" s="126"/>
      <c r="H2109" s="82"/>
      <c r="I2109" s="82"/>
      <c r="J2109" s="82"/>
      <c r="K2109" s="82"/>
      <c r="L2109" s="82"/>
      <c r="M2109" s="138"/>
    </row>
    <row r="2110" spans="1:13" s="85" customFormat="1" ht="11.25" x14ac:dyDescent="0.2">
      <c r="A2110" s="86"/>
      <c r="B2110" s="86"/>
      <c r="C2110" s="82"/>
      <c r="D2110" s="86"/>
      <c r="E2110" s="86"/>
      <c r="F2110" s="86"/>
      <c r="G2110" s="126"/>
      <c r="H2110" s="82"/>
      <c r="I2110" s="82"/>
      <c r="J2110" s="82"/>
      <c r="K2110" s="82"/>
      <c r="L2110" s="82"/>
      <c r="M2110" s="138"/>
    </row>
    <row r="2111" spans="1:13" s="85" customFormat="1" ht="11.25" x14ac:dyDescent="0.2">
      <c r="A2111" s="86"/>
      <c r="B2111" s="86"/>
      <c r="C2111" s="82"/>
      <c r="D2111" s="86"/>
      <c r="E2111" s="86"/>
      <c r="F2111" s="86"/>
      <c r="G2111" s="126"/>
      <c r="H2111" s="82"/>
      <c r="I2111" s="82"/>
      <c r="J2111" s="82"/>
      <c r="K2111" s="82"/>
      <c r="L2111" s="82"/>
      <c r="M2111" s="138"/>
    </row>
    <row r="2112" spans="1:13" s="85" customFormat="1" ht="11.25" x14ac:dyDescent="0.2">
      <c r="A2112" s="86"/>
      <c r="B2112" s="86"/>
      <c r="C2112" s="82"/>
      <c r="D2112" s="86"/>
      <c r="E2112" s="86"/>
      <c r="F2112" s="86"/>
      <c r="G2112" s="126"/>
      <c r="H2112" s="82"/>
      <c r="I2112" s="82"/>
      <c r="J2112" s="82"/>
      <c r="K2112" s="82"/>
      <c r="L2112" s="82"/>
      <c r="M2112" s="138"/>
    </row>
    <row r="2113" spans="1:13" s="85" customFormat="1" ht="11.25" x14ac:dyDescent="0.2">
      <c r="A2113" s="86"/>
      <c r="B2113" s="86"/>
      <c r="C2113" s="82"/>
      <c r="D2113" s="86"/>
      <c r="E2113" s="86"/>
      <c r="F2113" s="86"/>
      <c r="G2113" s="126"/>
      <c r="H2113" s="82"/>
      <c r="I2113" s="82"/>
      <c r="J2113" s="82"/>
      <c r="K2113" s="82"/>
      <c r="L2113" s="82"/>
      <c r="M2113" s="138"/>
    </row>
    <row r="2114" spans="1:13" s="85" customFormat="1" ht="11.25" x14ac:dyDescent="0.2">
      <c r="A2114" s="86"/>
      <c r="B2114" s="86"/>
      <c r="C2114" s="82"/>
      <c r="D2114" s="86"/>
      <c r="E2114" s="86"/>
      <c r="F2114" s="86"/>
      <c r="G2114" s="126"/>
      <c r="H2114" s="82"/>
      <c r="I2114" s="82"/>
      <c r="J2114" s="82"/>
      <c r="K2114" s="82"/>
      <c r="L2114" s="82"/>
      <c r="M2114" s="138"/>
    </row>
    <row r="2115" spans="1:13" s="85" customFormat="1" ht="11.25" x14ac:dyDescent="0.2">
      <c r="A2115" s="86"/>
      <c r="B2115" s="86"/>
      <c r="C2115" s="82"/>
      <c r="D2115" s="86"/>
      <c r="E2115" s="86"/>
      <c r="F2115" s="86"/>
      <c r="G2115" s="126"/>
      <c r="H2115" s="82"/>
      <c r="I2115" s="82"/>
      <c r="J2115" s="82"/>
      <c r="K2115" s="82"/>
      <c r="L2115" s="82"/>
      <c r="M2115" s="138"/>
    </row>
    <row r="2116" spans="1:13" s="85" customFormat="1" ht="11.25" x14ac:dyDescent="0.2">
      <c r="A2116" s="86"/>
      <c r="B2116" s="86"/>
      <c r="C2116" s="82"/>
      <c r="D2116" s="86"/>
      <c r="E2116" s="86"/>
      <c r="F2116" s="86"/>
      <c r="G2116" s="126"/>
      <c r="H2116" s="82"/>
      <c r="I2116" s="82"/>
      <c r="J2116" s="82"/>
      <c r="K2116" s="82"/>
      <c r="L2116" s="82"/>
      <c r="M2116" s="138"/>
    </row>
    <row r="2117" spans="1:13" s="85" customFormat="1" ht="11.25" x14ac:dyDescent="0.2">
      <c r="A2117" s="86"/>
      <c r="B2117" s="86"/>
      <c r="C2117" s="82"/>
      <c r="D2117" s="86"/>
      <c r="E2117" s="86"/>
      <c r="F2117" s="86"/>
      <c r="G2117" s="126"/>
      <c r="H2117" s="82"/>
      <c r="I2117" s="82"/>
      <c r="J2117" s="82"/>
      <c r="K2117" s="82"/>
      <c r="L2117" s="82"/>
      <c r="M2117" s="138"/>
    </row>
    <row r="2118" spans="1:13" s="85" customFormat="1" ht="11.25" x14ac:dyDescent="0.2">
      <c r="A2118" s="86"/>
      <c r="B2118" s="86"/>
      <c r="C2118" s="82"/>
      <c r="D2118" s="86"/>
      <c r="E2118" s="86"/>
      <c r="F2118" s="86"/>
      <c r="G2118" s="126"/>
      <c r="H2118" s="82"/>
      <c r="I2118" s="82"/>
      <c r="J2118" s="82"/>
      <c r="K2118" s="82"/>
      <c r="L2118" s="82"/>
      <c r="M2118" s="138"/>
    </row>
    <row r="2119" spans="1:13" s="85" customFormat="1" ht="11.25" x14ac:dyDescent="0.2">
      <c r="A2119" s="86"/>
      <c r="B2119" s="86"/>
      <c r="C2119" s="82"/>
      <c r="D2119" s="86"/>
      <c r="E2119" s="86"/>
      <c r="F2119" s="86"/>
      <c r="G2119" s="126"/>
      <c r="H2119" s="82"/>
      <c r="I2119" s="82"/>
      <c r="J2119" s="82"/>
      <c r="K2119" s="82"/>
      <c r="L2119" s="82"/>
      <c r="M2119" s="138"/>
    </row>
    <row r="2120" spans="1:13" s="85" customFormat="1" ht="11.25" x14ac:dyDescent="0.2">
      <c r="A2120" s="86"/>
      <c r="B2120" s="86"/>
      <c r="C2120" s="82"/>
      <c r="D2120" s="86"/>
      <c r="E2120" s="86"/>
      <c r="F2120" s="86"/>
      <c r="G2120" s="126"/>
      <c r="H2120" s="82"/>
      <c r="I2120" s="82"/>
      <c r="J2120" s="82"/>
      <c r="K2120" s="82"/>
      <c r="L2120" s="82"/>
      <c r="M2120" s="138"/>
    </row>
    <row r="2121" spans="1:13" s="85" customFormat="1" ht="11.25" x14ac:dyDescent="0.2">
      <c r="A2121" s="86"/>
      <c r="B2121" s="86"/>
      <c r="C2121" s="82"/>
      <c r="D2121" s="86"/>
      <c r="E2121" s="86"/>
      <c r="F2121" s="86"/>
      <c r="G2121" s="126"/>
      <c r="H2121" s="82"/>
      <c r="I2121" s="82"/>
      <c r="J2121" s="82"/>
      <c r="K2121" s="82"/>
      <c r="L2121" s="82"/>
      <c r="M2121" s="138"/>
    </row>
    <row r="2122" spans="1:13" s="85" customFormat="1" ht="11.25" x14ac:dyDescent="0.2">
      <c r="A2122" s="86"/>
      <c r="B2122" s="86"/>
      <c r="C2122" s="82"/>
      <c r="D2122" s="86"/>
      <c r="E2122" s="86"/>
      <c r="F2122" s="86"/>
      <c r="G2122" s="126"/>
      <c r="H2122" s="82"/>
      <c r="I2122" s="82"/>
      <c r="J2122" s="82"/>
      <c r="K2122" s="82"/>
      <c r="L2122" s="82"/>
      <c r="M2122" s="138"/>
    </row>
    <row r="2123" spans="1:13" s="85" customFormat="1" ht="11.25" x14ac:dyDescent="0.2">
      <c r="A2123" s="86"/>
      <c r="B2123" s="86"/>
      <c r="C2123" s="82"/>
      <c r="D2123" s="86"/>
      <c r="E2123" s="86"/>
      <c r="F2123" s="86"/>
      <c r="G2123" s="126"/>
      <c r="H2123" s="82"/>
      <c r="I2123" s="82"/>
      <c r="J2123" s="82"/>
      <c r="K2123" s="82"/>
      <c r="L2123" s="82"/>
      <c r="M2123" s="138"/>
    </row>
    <row r="2124" spans="1:13" s="85" customFormat="1" ht="11.25" x14ac:dyDescent="0.2">
      <c r="A2124" s="86"/>
      <c r="B2124" s="86"/>
      <c r="C2124" s="82"/>
      <c r="D2124" s="86"/>
      <c r="E2124" s="86"/>
      <c r="F2124" s="86"/>
      <c r="G2124" s="126"/>
      <c r="H2124" s="82"/>
      <c r="I2124" s="82"/>
      <c r="J2124" s="82"/>
      <c r="K2124" s="82"/>
      <c r="L2124" s="82"/>
      <c r="M2124" s="138"/>
    </row>
    <row r="2125" spans="1:13" s="85" customFormat="1" ht="11.25" x14ac:dyDescent="0.2">
      <c r="A2125" s="86"/>
      <c r="B2125" s="86"/>
      <c r="C2125" s="82"/>
      <c r="D2125" s="86"/>
      <c r="E2125" s="86"/>
      <c r="F2125" s="86"/>
      <c r="G2125" s="126"/>
      <c r="H2125" s="82"/>
      <c r="I2125" s="82"/>
      <c r="J2125" s="82"/>
      <c r="K2125" s="82"/>
      <c r="L2125" s="82"/>
      <c r="M2125" s="138"/>
    </row>
    <row r="2126" spans="1:13" s="85" customFormat="1" ht="11.25" x14ac:dyDescent="0.2">
      <c r="A2126" s="86"/>
      <c r="B2126" s="86"/>
      <c r="C2126" s="82"/>
      <c r="D2126" s="86"/>
      <c r="E2126" s="86"/>
      <c r="F2126" s="86"/>
      <c r="G2126" s="126"/>
      <c r="H2126" s="82"/>
      <c r="I2126" s="82"/>
      <c r="J2126" s="82"/>
      <c r="K2126" s="82"/>
      <c r="L2126" s="82"/>
      <c r="M2126" s="138"/>
    </row>
    <row r="2127" spans="1:13" s="85" customFormat="1" ht="11.25" x14ac:dyDescent="0.2">
      <c r="A2127" s="86"/>
      <c r="B2127" s="86"/>
      <c r="C2127" s="82"/>
      <c r="D2127" s="86"/>
      <c r="E2127" s="86"/>
      <c r="F2127" s="86"/>
      <c r="G2127" s="126"/>
      <c r="H2127" s="82"/>
      <c r="I2127" s="82"/>
      <c r="J2127" s="82"/>
      <c r="K2127" s="82"/>
      <c r="L2127" s="82"/>
      <c r="M2127" s="138"/>
    </row>
    <row r="2128" spans="1:13" s="85" customFormat="1" ht="11.25" x14ac:dyDescent="0.2">
      <c r="A2128" s="86"/>
      <c r="B2128" s="86"/>
      <c r="C2128" s="82"/>
      <c r="D2128" s="86"/>
      <c r="E2128" s="86"/>
      <c r="F2128" s="86"/>
      <c r="G2128" s="126"/>
      <c r="H2128" s="82"/>
      <c r="I2128" s="82"/>
      <c r="J2128" s="82"/>
      <c r="K2128" s="82"/>
      <c r="L2128" s="82"/>
      <c r="M2128" s="138"/>
    </row>
    <row r="2129" spans="1:13" s="85" customFormat="1" ht="11.25" x14ac:dyDescent="0.2">
      <c r="A2129" s="86"/>
      <c r="B2129" s="86"/>
      <c r="C2129" s="82"/>
      <c r="D2129" s="86"/>
      <c r="E2129" s="86"/>
      <c r="F2129" s="86"/>
      <c r="G2129" s="126"/>
      <c r="H2129" s="82"/>
      <c r="I2129" s="82"/>
      <c r="J2129" s="82"/>
      <c r="K2129" s="82"/>
      <c r="L2129" s="82"/>
      <c r="M2129" s="138"/>
    </row>
    <row r="2130" spans="1:13" s="85" customFormat="1" ht="11.25" x14ac:dyDescent="0.2">
      <c r="A2130" s="86"/>
      <c r="B2130" s="86"/>
      <c r="C2130" s="82"/>
      <c r="D2130" s="86"/>
      <c r="E2130" s="86"/>
      <c r="F2130" s="86"/>
      <c r="G2130" s="126"/>
      <c r="H2130" s="82"/>
      <c r="I2130" s="82"/>
      <c r="J2130" s="82"/>
      <c r="K2130" s="82"/>
      <c r="L2130" s="82"/>
      <c r="M2130" s="138"/>
    </row>
    <row r="2131" spans="1:13" s="85" customFormat="1" ht="11.25" x14ac:dyDescent="0.2">
      <c r="A2131" s="86"/>
      <c r="B2131" s="86"/>
      <c r="C2131" s="82"/>
      <c r="D2131" s="86"/>
      <c r="E2131" s="86"/>
      <c r="F2131" s="86"/>
      <c r="G2131" s="126"/>
      <c r="H2131" s="82"/>
      <c r="I2131" s="82"/>
      <c r="J2131" s="82"/>
      <c r="K2131" s="82"/>
      <c r="L2131" s="82"/>
      <c r="M2131" s="138"/>
    </row>
    <row r="2132" spans="1:13" s="85" customFormat="1" ht="11.25" x14ac:dyDescent="0.2">
      <c r="A2132" s="86"/>
      <c r="B2132" s="86"/>
      <c r="C2132" s="82"/>
      <c r="D2132" s="86"/>
      <c r="E2132" s="86"/>
      <c r="F2132" s="86"/>
      <c r="G2132" s="126"/>
      <c r="H2132" s="82"/>
      <c r="I2132" s="82"/>
      <c r="J2132" s="82"/>
      <c r="K2132" s="82"/>
      <c r="L2132" s="82"/>
      <c r="M2132" s="138"/>
    </row>
    <row r="2133" spans="1:13" s="85" customFormat="1" ht="11.25" x14ac:dyDescent="0.2">
      <c r="A2133" s="86"/>
      <c r="B2133" s="86"/>
      <c r="C2133" s="82"/>
      <c r="D2133" s="86"/>
      <c r="E2133" s="86"/>
      <c r="F2133" s="86"/>
      <c r="G2133" s="126"/>
      <c r="H2133" s="82"/>
      <c r="I2133" s="82"/>
      <c r="J2133" s="82"/>
      <c r="K2133" s="82"/>
      <c r="L2133" s="82"/>
      <c r="M2133" s="138"/>
    </row>
    <row r="2134" spans="1:13" s="85" customFormat="1" ht="11.25" x14ac:dyDescent="0.2">
      <c r="A2134" s="86"/>
      <c r="B2134" s="86"/>
      <c r="C2134" s="82"/>
      <c r="D2134" s="86"/>
      <c r="E2134" s="86"/>
      <c r="F2134" s="86"/>
      <c r="G2134" s="126"/>
      <c r="H2134" s="82"/>
      <c r="I2134" s="82"/>
      <c r="J2134" s="82"/>
      <c r="K2134" s="82"/>
      <c r="L2134" s="82"/>
      <c r="M2134" s="138"/>
    </row>
    <row r="2135" spans="1:13" s="85" customFormat="1" ht="11.25" x14ac:dyDescent="0.2">
      <c r="A2135" s="86"/>
      <c r="B2135" s="86"/>
      <c r="C2135" s="82"/>
      <c r="D2135" s="86"/>
      <c r="E2135" s="86"/>
      <c r="F2135" s="86"/>
      <c r="G2135" s="126"/>
      <c r="H2135" s="82"/>
      <c r="I2135" s="82"/>
      <c r="J2135" s="82"/>
      <c r="K2135" s="82"/>
      <c r="L2135" s="82"/>
      <c r="M2135" s="138"/>
    </row>
    <row r="2136" spans="1:13" s="85" customFormat="1" ht="11.25" x14ac:dyDescent="0.2">
      <c r="A2136" s="86"/>
      <c r="B2136" s="86"/>
      <c r="C2136" s="82"/>
      <c r="D2136" s="86"/>
      <c r="E2136" s="86"/>
      <c r="F2136" s="86"/>
      <c r="G2136" s="126"/>
      <c r="H2136" s="82"/>
      <c r="I2136" s="82"/>
      <c r="J2136" s="82"/>
      <c r="K2136" s="82"/>
      <c r="L2136" s="82"/>
      <c r="M2136" s="138"/>
    </row>
    <row r="2137" spans="1:13" s="85" customFormat="1" ht="11.25" x14ac:dyDescent="0.2">
      <c r="A2137" s="86"/>
      <c r="B2137" s="86"/>
      <c r="C2137" s="82"/>
      <c r="D2137" s="86"/>
      <c r="E2137" s="86"/>
      <c r="F2137" s="86"/>
      <c r="G2137" s="126"/>
      <c r="H2137" s="82"/>
      <c r="I2137" s="82"/>
      <c r="J2137" s="82"/>
      <c r="K2137" s="82"/>
      <c r="L2137" s="82"/>
      <c r="M2137" s="138"/>
    </row>
    <row r="2138" spans="1:13" s="85" customFormat="1" ht="11.25" x14ac:dyDescent="0.2">
      <c r="A2138" s="86"/>
      <c r="B2138" s="86"/>
      <c r="C2138" s="82"/>
      <c r="D2138" s="86"/>
      <c r="E2138" s="86"/>
      <c r="F2138" s="86"/>
      <c r="G2138" s="126"/>
      <c r="H2138" s="82"/>
      <c r="I2138" s="82"/>
      <c r="J2138" s="82"/>
      <c r="K2138" s="82"/>
      <c r="L2138" s="82"/>
      <c r="M2138" s="138"/>
    </row>
    <row r="2139" spans="1:13" s="85" customFormat="1" ht="11.25" x14ac:dyDescent="0.2">
      <c r="A2139" s="86"/>
      <c r="B2139" s="86"/>
      <c r="C2139" s="82"/>
      <c r="D2139" s="86"/>
      <c r="E2139" s="86"/>
      <c r="F2139" s="86"/>
      <c r="G2139" s="126"/>
      <c r="H2139" s="82"/>
      <c r="I2139" s="82"/>
      <c r="J2139" s="82"/>
      <c r="K2139" s="82"/>
      <c r="L2139" s="82"/>
      <c r="M2139" s="138"/>
    </row>
    <row r="2140" spans="1:13" s="85" customFormat="1" ht="11.25" x14ac:dyDescent="0.2">
      <c r="A2140" s="86"/>
      <c r="B2140" s="86"/>
      <c r="C2140" s="82"/>
      <c r="D2140" s="86"/>
      <c r="E2140" s="86"/>
      <c r="F2140" s="86"/>
      <c r="G2140" s="126"/>
      <c r="H2140" s="82"/>
      <c r="I2140" s="82"/>
      <c r="J2140" s="82"/>
      <c r="K2140" s="82"/>
      <c r="L2140" s="82"/>
      <c r="M2140" s="138"/>
    </row>
    <row r="2141" spans="1:13" s="85" customFormat="1" ht="11.25" x14ac:dyDescent="0.2">
      <c r="A2141" s="86"/>
      <c r="B2141" s="86"/>
      <c r="C2141" s="82"/>
      <c r="D2141" s="86"/>
      <c r="E2141" s="86"/>
      <c r="F2141" s="86"/>
      <c r="G2141" s="126"/>
      <c r="H2141" s="82"/>
      <c r="I2141" s="82"/>
      <c r="J2141" s="82"/>
      <c r="K2141" s="82"/>
      <c r="L2141" s="82"/>
      <c r="M2141" s="138"/>
    </row>
    <row r="2142" spans="1:13" s="85" customFormat="1" ht="11.25" x14ac:dyDescent="0.2">
      <c r="A2142" s="86"/>
      <c r="B2142" s="86"/>
      <c r="C2142" s="82"/>
      <c r="D2142" s="86"/>
      <c r="E2142" s="86"/>
      <c r="F2142" s="86"/>
      <c r="G2142" s="126"/>
      <c r="H2142" s="82"/>
      <c r="I2142" s="82"/>
      <c r="J2142" s="82"/>
      <c r="K2142" s="82"/>
      <c r="L2142" s="82"/>
      <c r="M2142" s="138"/>
    </row>
    <row r="2143" spans="1:13" s="85" customFormat="1" ht="11.25" x14ac:dyDescent="0.2">
      <c r="A2143" s="86"/>
      <c r="B2143" s="86"/>
      <c r="C2143" s="82"/>
      <c r="D2143" s="86"/>
      <c r="E2143" s="86"/>
      <c r="F2143" s="86"/>
      <c r="G2143" s="126"/>
      <c r="H2143" s="82"/>
      <c r="I2143" s="82"/>
      <c r="J2143" s="82"/>
      <c r="K2143" s="82"/>
      <c r="L2143" s="82"/>
      <c r="M2143" s="138"/>
    </row>
    <row r="2144" spans="1:13" s="85" customFormat="1" ht="11.25" x14ac:dyDescent="0.2">
      <c r="A2144" s="86"/>
      <c r="B2144" s="86"/>
      <c r="C2144" s="82"/>
      <c r="D2144" s="86"/>
      <c r="E2144" s="86"/>
      <c r="F2144" s="86"/>
      <c r="G2144" s="126"/>
      <c r="H2144" s="82"/>
      <c r="I2144" s="82"/>
      <c r="J2144" s="82"/>
      <c r="K2144" s="82"/>
      <c r="L2144" s="82"/>
      <c r="M2144" s="138"/>
    </row>
    <row r="2145" spans="1:13" s="85" customFormat="1" ht="11.25" x14ac:dyDescent="0.2">
      <c r="A2145" s="86"/>
      <c r="B2145" s="86"/>
      <c r="C2145" s="82"/>
      <c r="D2145" s="86"/>
      <c r="E2145" s="86"/>
      <c r="F2145" s="86"/>
      <c r="G2145" s="126"/>
      <c r="H2145" s="82"/>
      <c r="I2145" s="82"/>
      <c r="J2145" s="82"/>
      <c r="K2145" s="82"/>
      <c r="L2145" s="82"/>
      <c r="M2145" s="138"/>
    </row>
    <row r="2146" spans="1:13" s="85" customFormat="1" ht="11.25" x14ac:dyDescent="0.2">
      <c r="A2146" s="86"/>
      <c r="B2146" s="86"/>
      <c r="C2146" s="82"/>
      <c r="D2146" s="86"/>
      <c r="E2146" s="86"/>
      <c r="F2146" s="86"/>
      <c r="G2146" s="126"/>
      <c r="H2146" s="82"/>
      <c r="I2146" s="82"/>
      <c r="J2146" s="82"/>
      <c r="K2146" s="82"/>
      <c r="L2146" s="82"/>
      <c r="M2146" s="138"/>
    </row>
    <row r="2147" spans="1:13" s="85" customFormat="1" ht="11.25" x14ac:dyDescent="0.2">
      <c r="A2147" s="86"/>
      <c r="B2147" s="86"/>
      <c r="C2147" s="82"/>
      <c r="D2147" s="86"/>
      <c r="E2147" s="86"/>
      <c r="F2147" s="86"/>
      <c r="G2147" s="126"/>
      <c r="H2147" s="82"/>
      <c r="I2147" s="82"/>
      <c r="J2147" s="82"/>
      <c r="K2147" s="82"/>
      <c r="L2147" s="82"/>
      <c r="M2147" s="138"/>
    </row>
    <row r="2148" spans="1:13" s="85" customFormat="1" ht="11.25" x14ac:dyDescent="0.2">
      <c r="A2148" s="86"/>
      <c r="B2148" s="86"/>
      <c r="C2148" s="82"/>
      <c r="D2148" s="86"/>
      <c r="E2148" s="86"/>
      <c r="F2148" s="86"/>
      <c r="G2148" s="126"/>
      <c r="H2148" s="82"/>
      <c r="I2148" s="82"/>
      <c r="J2148" s="82"/>
      <c r="K2148" s="82"/>
      <c r="L2148" s="82"/>
      <c r="M2148" s="138"/>
    </row>
    <row r="2149" spans="1:13" s="85" customFormat="1" ht="11.25" x14ac:dyDescent="0.2">
      <c r="A2149" s="86"/>
      <c r="B2149" s="86"/>
      <c r="C2149" s="82"/>
      <c r="D2149" s="86"/>
      <c r="E2149" s="86"/>
      <c r="F2149" s="86"/>
      <c r="G2149" s="126"/>
      <c r="H2149" s="82"/>
      <c r="I2149" s="82"/>
      <c r="J2149" s="82"/>
      <c r="K2149" s="82"/>
      <c r="L2149" s="82"/>
      <c r="M2149" s="138"/>
    </row>
    <row r="2150" spans="1:13" s="85" customFormat="1" ht="11.25" x14ac:dyDescent="0.2">
      <c r="A2150" s="86"/>
      <c r="B2150" s="86"/>
      <c r="C2150" s="82"/>
      <c r="D2150" s="86"/>
      <c r="E2150" s="86"/>
      <c r="F2150" s="86"/>
      <c r="G2150" s="126"/>
      <c r="H2150" s="82"/>
      <c r="I2150" s="82"/>
      <c r="J2150" s="82"/>
      <c r="K2150" s="82"/>
      <c r="L2150" s="82"/>
      <c r="M2150" s="138"/>
    </row>
    <row r="2151" spans="1:13" s="85" customFormat="1" ht="11.25" x14ac:dyDescent="0.2">
      <c r="A2151" s="86"/>
      <c r="B2151" s="86"/>
      <c r="C2151" s="82"/>
      <c r="D2151" s="86"/>
      <c r="E2151" s="86"/>
      <c r="F2151" s="86"/>
      <c r="G2151" s="126"/>
      <c r="H2151" s="82"/>
      <c r="I2151" s="82"/>
      <c r="J2151" s="82"/>
      <c r="K2151" s="82"/>
      <c r="L2151" s="82"/>
      <c r="M2151" s="138"/>
    </row>
    <row r="2152" spans="1:13" s="85" customFormat="1" ht="11.25" x14ac:dyDescent="0.2">
      <c r="A2152" s="86"/>
      <c r="B2152" s="86"/>
      <c r="C2152" s="82"/>
      <c r="D2152" s="86"/>
      <c r="E2152" s="86"/>
      <c r="F2152" s="86"/>
      <c r="G2152" s="126"/>
      <c r="H2152" s="82"/>
      <c r="I2152" s="82"/>
      <c r="J2152" s="82"/>
      <c r="K2152" s="82"/>
      <c r="L2152" s="82"/>
      <c r="M2152" s="138"/>
    </row>
    <row r="2153" spans="1:13" s="85" customFormat="1" ht="11.25" x14ac:dyDescent="0.2">
      <c r="A2153" s="86"/>
      <c r="B2153" s="86"/>
      <c r="C2153" s="82"/>
      <c r="D2153" s="86"/>
      <c r="E2153" s="86"/>
      <c r="F2153" s="86"/>
      <c r="G2153" s="126"/>
      <c r="H2153" s="82"/>
      <c r="I2153" s="82"/>
      <c r="J2153" s="82"/>
      <c r="K2153" s="82"/>
      <c r="L2153" s="82"/>
      <c r="M2153" s="138"/>
    </row>
    <row r="2154" spans="1:13" s="85" customFormat="1" ht="11.25" x14ac:dyDescent="0.2">
      <c r="A2154" s="86"/>
      <c r="B2154" s="86"/>
      <c r="C2154" s="82"/>
      <c r="D2154" s="86"/>
      <c r="E2154" s="86"/>
      <c r="F2154" s="86"/>
      <c r="G2154" s="126"/>
      <c r="H2154" s="82"/>
      <c r="I2154" s="82"/>
      <c r="J2154" s="82"/>
      <c r="K2154" s="82"/>
      <c r="L2154" s="82"/>
      <c r="M2154" s="138"/>
    </row>
    <row r="2155" spans="1:13" s="85" customFormat="1" ht="11.25" x14ac:dyDescent="0.2">
      <c r="A2155" s="86"/>
      <c r="B2155" s="86"/>
      <c r="C2155" s="82"/>
      <c r="D2155" s="86"/>
      <c r="E2155" s="86"/>
      <c r="F2155" s="86"/>
      <c r="G2155" s="126"/>
      <c r="H2155" s="82"/>
      <c r="I2155" s="82"/>
      <c r="J2155" s="82"/>
      <c r="K2155" s="82"/>
      <c r="L2155" s="82"/>
      <c r="M2155" s="138"/>
    </row>
    <row r="2156" spans="1:13" s="85" customFormat="1" ht="11.25" x14ac:dyDescent="0.2">
      <c r="A2156" s="86"/>
      <c r="B2156" s="86"/>
      <c r="C2156" s="82"/>
      <c r="D2156" s="86"/>
      <c r="E2156" s="86"/>
      <c r="F2156" s="86"/>
      <c r="G2156" s="126"/>
      <c r="H2156" s="82"/>
      <c r="I2156" s="82"/>
      <c r="J2156" s="82"/>
      <c r="K2156" s="82"/>
      <c r="L2156" s="82"/>
      <c r="M2156" s="138"/>
    </row>
    <row r="2157" spans="1:13" s="85" customFormat="1" ht="11.25" x14ac:dyDescent="0.2">
      <c r="A2157" s="86"/>
      <c r="B2157" s="86"/>
      <c r="C2157" s="82"/>
      <c r="D2157" s="86"/>
      <c r="E2157" s="86"/>
      <c r="F2157" s="86"/>
      <c r="G2157" s="126"/>
      <c r="H2157" s="82"/>
      <c r="I2157" s="82"/>
      <c r="J2157" s="82"/>
      <c r="K2157" s="82"/>
      <c r="L2157" s="82"/>
      <c r="M2157" s="138"/>
    </row>
    <row r="2158" spans="1:13" s="85" customFormat="1" ht="11.25" x14ac:dyDescent="0.2">
      <c r="A2158" s="86"/>
      <c r="B2158" s="86"/>
      <c r="C2158" s="82"/>
      <c r="D2158" s="86"/>
      <c r="E2158" s="86"/>
      <c r="F2158" s="86"/>
      <c r="G2158" s="126"/>
      <c r="H2158" s="82"/>
      <c r="I2158" s="82"/>
      <c r="J2158" s="82"/>
      <c r="K2158" s="82"/>
      <c r="L2158" s="82"/>
      <c r="M2158" s="138"/>
    </row>
    <row r="2159" spans="1:13" s="85" customFormat="1" ht="11.25" x14ac:dyDescent="0.2">
      <c r="A2159" s="86"/>
      <c r="B2159" s="86"/>
      <c r="C2159" s="82"/>
      <c r="D2159" s="86"/>
      <c r="E2159" s="86"/>
      <c r="F2159" s="86"/>
      <c r="G2159" s="126"/>
      <c r="H2159" s="82"/>
      <c r="I2159" s="82"/>
      <c r="J2159" s="82"/>
      <c r="K2159" s="82"/>
      <c r="L2159" s="82"/>
      <c r="M2159" s="138"/>
    </row>
    <row r="2160" spans="1:13" s="85" customFormat="1" ht="11.25" x14ac:dyDescent="0.2">
      <c r="A2160" s="86"/>
      <c r="B2160" s="86"/>
      <c r="C2160" s="82"/>
      <c r="D2160" s="86"/>
      <c r="E2160" s="86"/>
      <c r="F2160" s="86"/>
      <c r="G2160" s="126"/>
      <c r="H2160" s="82"/>
      <c r="I2160" s="82"/>
      <c r="J2160" s="82"/>
      <c r="K2160" s="82"/>
      <c r="L2160" s="82"/>
      <c r="M2160" s="138"/>
    </row>
    <row r="2161" spans="1:13" s="85" customFormat="1" ht="11.25" x14ac:dyDescent="0.2">
      <c r="A2161" s="86"/>
      <c r="B2161" s="86"/>
      <c r="C2161" s="82"/>
      <c r="D2161" s="86"/>
      <c r="E2161" s="86"/>
      <c r="F2161" s="86"/>
      <c r="G2161" s="126"/>
      <c r="H2161" s="82"/>
      <c r="I2161" s="82"/>
      <c r="J2161" s="82"/>
      <c r="K2161" s="82"/>
      <c r="L2161" s="82"/>
      <c r="M2161" s="138"/>
    </row>
    <row r="2162" spans="1:13" s="85" customFormat="1" ht="11.25" x14ac:dyDescent="0.2">
      <c r="A2162" s="86"/>
      <c r="B2162" s="86"/>
      <c r="C2162" s="82"/>
      <c r="D2162" s="86"/>
      <c r="E2162" s="86"/>
      <c r="F2162" s="86"/>
      <c r="G2162" s="126"/>
      <c r="H2162" s="82"/>
      <c r="I2162" s="82"/>
      <c r="J2162" s="82"/>
      <c r="K2162" s="82"/>
      <c r="L2162" s="82"/>
      <c r="M2162" s="138"/>
    </row>
    <row r="2163" spans="1:13" s="85" customFormat="1" ht="11.25" x14ac:dyDescent="0.2">
      <c r="A2163" s="86"/>
      <c r="B2163" s="86"/>
      <c r="C2163" s="82"/>
      <c r="D2163" s="86"/>
      <c r="E2163" s="86"/>
      <c r="F2163" s="86"/>
      <c r="G2163" s="126"/>
      <c r="H2163" s="82"/>
      <c r="I2163" s="82"/>
      <c r="J2163" s="82"/>
      <c r="K2163" s="82"/>
      <c r="L2163" s="82"/>
      <c r="M2163" s="138"/>
    </row>
    <row r="2164" spans="1:13" s="85" customFormat="1" ht="11.25" x14ac:dyDescent="0.2">
      <c r="A2164" s="86"/>
      <c r="B2164" s="86"/>
      <c r="C2164" s="82"/>
      <c r="D2164" s="86"/>
      <c r="E2164" s="86"/>
      <c r="F2164" s="86"/>
      <c r="G2164" s="126"/>
      <c r="H2164" s="82"/>
      <c r="I2164" s="82"/>
      <c r="J2164" s="82"/>
      <c r="K2164" s="82"/>
      <c r="L2164" s="82"/>
      <c r="M2164" s="138"/>
    </row>
    <row r="2165" spans="1:13" s="85" customFormat="1" ht="11.25" x14ac:dyDescent="0.2">
      <c r="A2165" s="86"/>
      <c r="B2165" s="86"/>
      <c r="C2165" s="82"/>
      <c r="D2165" s="86"/>
      <c r="E2165" s="86"/>
      <c r="F2165" s="86"/>
      <c r="G2165" s="126"/>
      <c r="H2165" s="82"/>
      <c r="I2165" s="82"/>
      <c r="J2165" s="82"/>
      <c r="K2165" s="82"/>
      <c r="L2165" s="82"/>
      <c r="M2165" s="138"/>
    </row>
    <row r="2166" spans="1:13" s="85" customFormat="1" ht="11.25" x14ac:dyDescent="0.2">
      <c r="A2166" s="86"/>
      <c r="B2166" s="86"/>
      <c r="C2166" s="82"/>
      <c r="D2166" s="86"/>
      <c r="E2166" s="86"/>
      <c r="F2166" s="86"/>
      <c r="G2166" s="126"/>
      <c r="H2166" s="82"/>
      <c r="I2166" s="82"/>
      <c r="J2166" s="82"/>
      <c r="K2166" s="82"/>
      <c r="L2166" s="82"/>
      <c r="M2166" s="138"/>
    </row>
    <row r="2167" spans="1:13" s="85" customFormat="1" ht="11.25" x14ac:dyDescent="0.2">
      <c r="A2167" s="86"/>
      <c r="B2167" s="86"/>
      <c r="C2167" s="82"/>
      <c r="D2167" s="86"/>
      <c r="E2167" s="86"/>
      <c r="F2167" s="86"/>
      <c r="G2167" s="126"/>
      <c r="H2167" s="82"/>
      <c r="I2167" s="82"/>
      <c r="J2167" s="82"/>
      <c r="K2167" s="82"/>
      <c r="L2167" s="82"/>
      <c r="M2167" s="138"/>
    </row>
    <row r="2168" spans="1:13" s="85" customFormat="1" ht="11.25" x14ac:dyDescent="0.2">
      <c r="A2168" s="86"/>
      <c r="B2168" s="86"/>
      <c r="C2168" s="82"/>
      <c r="D2168" s="86"/>
      <c r="E2168" s="86"/>
      <c r="F2168" s="86"/>
      <c r="G2168" s="126"/>
      <c r="H2168" s="82"/>
      <c r="I2168" s="82"/>
      <c r="J2168" s="82"/>
      <c r="K2168" s="82"/>
      <c r="L2168" s="82"/>
      <c r="M2168" s="138"/>
    </row>
    <row r="2169" spans="1:13" s="85" customFormat="1" ht="11.25" x14ac:dyDescent="0.2">
      <c r="A2169" s="86"/>
      <c r="B2169" s="86"/>
      <c r="C2169" s="82"/>
      <c r="D2169" s="86"/>
      <c r="E2169" s="86"/>
      <c r="F2169" s="86"/>
      <c r="G2169" s="126"/>
      <c r="H2169" s="82"/>
      <c r="I2169" s="82"/>
      <c r="J2169" s="82"/>
      <c r="K2169" s="82"/>
      <c r="L2169" s="82"/>
      <c r="M2169" s="138"/>
    </row>
    <row r="2170" spans="1:13" s="85" customFormat="1" ht="11.25" x14ac:dyDescent="0.2">
      <c r="A2170" s="86"/>
      <c r="B2170" s="86"/>
      <c r="C2170" s="82"/>
      <c r="D2170" s="86"/>
      <c r="E2170" s="86"/>
      <c r="F2170" s="86"/>
      <c r="G2170" s="126"/>
      <c r="H2170" s="82"/>
      <c r="I2170" s="82"/>
      <c r="J2170" s="82"/>
      <c r="K2170" s="82"/>
      <c r="L2170" s="82"/>
      <c r="M2170" s="138"/>
    </row>
    <row r="2171" spans="1:13" s="85" customFormat="1" ht="11.25" x14ac:dyDescent="0.2">
      <c r="A2171" s="86"/>
      <c r="B2171" s="86"/>
      <c r="C2171" s="82"/>
      <c r="D2171" s="86"/>
      <c r="E2171" s="86"/>
      <c r="F2171" s="86"/>
      <c r="G2171" s="126"/>
      <c r="H2171" s="82"/>
      <c r="I2171" s="82"/>
      <c r="J2171" s="82"/>
      <c r="K2171" s="82"/>
      <c r="L2171" s="82"/>
      <c r="M2171" s="138"/>
    </row>
    <row r="2172" spans="1:13" s="85" customFormat="1" ht="11.25" x14ac:dyDescent="0.2">
      <c r="A2172" s="86"/>
      <c r="B2172" s="86"/>
      <c r="C2172" s="82"/>
      <c r="D2172" s="86"/>
      <c r="E2172" s="86"/>
      <c r="F2172" s="86"/>
      <c r="G2172" s="126"/>
      <c r="H2172" s="82"/>
      <c r="I2172" s="82"/>
      <c r="J2172" s="82"/>
      <c r="K2172" s="82"/>
      <c r="L2172" s="82"/>
      <c r="M2172" s="138"/>
    </row>
    <row r="2173" spans="1:13" s="85" customFormat="1" ht="11.25" x14ac:dyDescent="0.2">
      <c r="A2173" s="86"/>
      <c r="B2173" s="86"/>
      <c r="C2173" s="82"/>
      <c r="D2173" s="86"/>
      <c r="E2173" s="86"/>
      <c r="F2173" s="86"/>
      <c r="G2173" s="126"/>
      <c r="H2173" s="82"/>
      <c r="I2173" s="82"/>
      <c r="J2173" s="82"/>
      <c r="K2173" s="82"/>
      <c r="L2173" s="82"/>
      <c r="M2173" s="138"/>
    </row>
    <row r="2174" spans="1:13" s="85" customFormat="1" ht="11.25" x14ac:dyDescent="0.2">
      <c r="A2174" s="86"/>
      <c r="B2174" s="86"/>
      <c r="C2174" s="82"/>
      <c r="D2174" s="86"/>
      <c r="E2174" s="86"/>
      <c r="F2174" s="86"/>
      <c r="G2174" s="126"/>
      <c r="H2174" s="82"/>
      <c r="I2174" s="82"/>
      <c r="J2174" s="82"/>
      <c r="K2174" s="82"/>
      <c r="L2174" s="82"/>
      <c r="M2174" s="138"/>
    </row>
    <row r="2175" spans="1:13" s="85" customFormat="1" ht="11.25" x14ac:dyDescent="0.2">
      <c r="A2175" s="86"/>
      <c r="B2175" s="86"/>
      <c r="C2175" s="82"/>
      <c r="D2175" s="86"/>
      <c r="E2175" s="86"/>
      <c r="F2175" s="86"/>
      <c r="G2175" s="126"/>
      <c r="H2175" s="82"/>
      <c r="I2175" s="82"/>
      <c r="J2175" s="82"/>
      <c r="K2175" s="82"/>
      <c r="L2175" s="82"/>
      <c r="M2175" s="138"/>
    </row>
    <row r="2176" spans="1:13" s="85" customFormat="1" ht="11.25" x14ac:dyDescent="0.2">
      <c r="A2176" s="86"/>
      <c r="B2176" s="86"/>
      <c r="C2176" s="82"/>
      <c r="D2176" s="86"/>
      <c r="E2176" s="86"/>
      <c r="F2176" s="86"/>
      <c r="G2176" s="126"/>
      <c r="H2176" s="82"/>
      <c r="I2176" s="82"/>
      <c r="J2176" s="82"/>
      <c r="K2176" s="82"/>
      <c r="L2176" s="82"/>
      <c r="M2176" s="138"/>
    </row>
    <row r="2177" spans="1:13" s="85" customFormat="1" ht="11.25" x14ac:dyDescent="0.2">
      <c r="A2177" s="86"/>
      <c r="B2177" s="86"/>
      <c r="C2177" s="82"/>
      <c r="D2177" s="86"/>
      <c r="E2177" s="86"/>
      <c r="F2177" s="86"/>
      <c r="G2177" s="126"/>
      <c r="H2177" s="82"/>
      <c r="I2177" s="82"/>
      <c r="J2177" s="82"/>
      <c r="K2177" s="82"/>
      <c r="L2177" s="82"/>
      <c r="M2177" s="138"/>
    </row>
    <row r="2178" spans="1:13" s="85" customFormat="1" ht="11.25" x14ac:dyDescent="0.2">
      <c r="A2178" s="86"/>
      <c r="B2178" s="86"/>
      <c r="C2178" s="82"/>
      <c r="D2178" s="86"/>
      <c r="E2178" s="86"/>
      <c r="F2178" s="86"/>
      <c r="G2178" s="126"/>
      <c r="H2178" s="82"/>
      <c r="I2178" s="82"/>
      <c r="J2178" s="82"/>
      <c r="K2178" s="82"/>
      <c r="L2178" s="82"/>
      <c r="M2178" s="138"/>
    </row>
    <row r="2179" spans="1:13" s="85" customFormat="1" ht="11.25" x14ac:dyDescent="0.2">
      <c r="A2179" s="86"/>
      <c r="B2179" s="86"/>
      <c r="C2179" s="82"/>
      <c r="D2179" s="86"/>
      <c r="E2179" s="86"/>
      <c r="F2179" s="86"/>
      <c r="G2179" s="126"/>
      <c r="H2179" s="82"/>
      <c r="I2179" s="82"/>
      <c r="J2179" s="82"/>
      <c r="K2179" s="82"/>
      <c r="L2179" s="82"/>
      <c r="M2179" s="138"/>
    </row>
    <row r="2180" spans="1:13" s="85" customFormat="1" ht="11.25" x14ac:dyDescent="0.2">
      <c r="A2180" s="86"/>
      <c r="B2180" s="86"/>
      <c r="C2180" s="82"/>
      <c r="D2180" s="86"/>
      <c r="E2180" s="86"/>
      <c r="F2180" s="86"/>
      <c r="G2180" s="126"/>
      <c r="H2180" s="82"/>
      <c r="I2180" s="82"/>
      <c r="J2180" s="82"/>
      <c r="K2180" s="82"/>
      <c r="L2180" s="82"/>
      <c r="M2180" s="138"/>
    </row>
    <row r="2181" spans="1:13" s="85" customFormat="1" ht="11.25" x14ac:dyDescent="0.2">
      <c r="A2181" s="86"/>
      <c r="B2181" s="86"/>
      <c r="C2181" s="82"/>
      <c r="D2181" s="86"/>
      <c r="E2181" s="86"/>
      <c r="F2181" s="86"/>
      <c r="G2181" s="126"/>
      <c r="H2181" s="82"/>
      <c r="I2181" s="82"/>
      <c r="J2181" s="82"/>
      <c r="K2181" s="82"/>
      <c r="L2181" s="82"/>
      <c r="M2181" s="138"/>
    </row>
    <row r="2182" spans="1:13" s="85" customFormat="1" ht="11.25" x14ac:dyDescent="0.2">
      <c r="A2182" s="86"/>
      <c r="B2182" s="86"/>
      <c r="C2182" s="82"/>
      <c r="D2182" s="86"/>
      <c r="E2182" s="86"/>
      <c r="F2182" s="86"/>
      <c r="G2182" s="126"/>
      <c r="H2182" s="82"/>
      <c r="I2182" s="82"/>
      <c r="J2182" s="82"/>
      <c r="K2182" s="82"/>
      <c r="L2182" s="82"/>
      <c r="M2182" s="138"/>
    </row>
    <row r="2183" spans="1:13" s="85" customFormat="1" ht="11.25" x14ac:dyDescent="0.2">
      <c r="A2183" s="86"/>
      <c r="B2183" s="86"/>
      <c r="C2183" s="82"/>
      <c r="D2183" s="86"/>
      <c r="E2183" s="86"/>
      <c r="F2183" s="86"/>
      <c r="G2183" s="126"/>
      <c r="H2183" s="82"/>
      <c r="I2183" s="82"/>
      <c r="J2183" s="82"/>
      <c r="K2183" s="82"/>
      <c r="L2183" s="82"/>
      <c r="M2183" s="138"/>
    </row>
    <row r="2184" spans="1:13" s="85" customFormat="1" ht="11.25" x14ac:dyDescent="0.2">
      <c r="A2184" s="86"/>
      <c r="B2184" s="86"/>
      <c r="C2184" s="82"/>
      <c r="D2184" s="86"/>
      <c r="E2184" s="86"/>
      <c r="F2184" s="86"/>
      <c r="G2184" s="126"/>
      <c r="H2184" s="82"/>
      <c r="I2184" s="82"/>
      <c r="J2184" s="82"/>
      <c r="K2184" s="82"/>
      <c r="L2184" s="82"/>
      <c r="M2184" s="138"/>
    </row>
    <row r="2185" spans="1:13" s="85" customFormat="1" ht="11.25" x14ac:dyDescent="0.2">
      <c r="A2185" s="86"/>
      <c r="B2185" s="86"/>
      <c r="C2185" s="82"/>
      <c r="D2185" s="86"/>
      <c r="E2185" s="86"/>
      <c r="F2185" s="86"/>
      <c r="G2185" s="126"/>
      <c r="H2185" s="82"/>
      <c r="I2185" s="82"/>
      <c r="J2185" s="82"/>
      <c r="K2185" s="82"/>
      <c r="L2185" s="82"/>
      <c r="M2185" s="138"/>
    </row>
    <row r="2186" spans="1:13" s="85" customFormat="1" ht="11.25" x14ac:dyDescent="0.2">
      <c r="A2186" s="86"/>
      <c r="B2186" s="86"/>
      <c r="C2186" s="82"/>
      <c r="D2186" s="86"/>
      <c r="E2186" s="86"/>
      <c r="F2186" s="86"/>
      <c r="G2186" s="126"/>
      <c r="H2186" s="82"/>
      <c r="I2186" s="82"/>
      <c r="J2186" s="82"/>
      <c r="K2186" s="82"/>
      <c r="L2186" s="82"/>
      <c r="M2186" s="138"/>
    </row>
    <row r="2187" spans="1:13" s="85" customFormat="1" ht="11.25" x14ac:dyDescent="0.2">
      <c r="A2187" s="86"/>
      <c r="B2187" s="86"/>
      <c r="C2187" s="82"/>
      <c r="D2187" s="86"/>
      <c r="E2187" s="86"/>
      <c r="F2187" s="86"/>
      <c r="G2187" s="126"/>
      <c r="H2187" s="82"/>
      <c r="I2187" s="82"/>
      <c r="J2187" s="82"/>
      <c r="K2187" s="82"/>
      <c r="L2187" s="82"/>
      <c r="M2187" s="138"/>
    </row>
    <row r="2188" spans="1:13" s="85" customFormat="1" ht="11.25" x14ac:dyDescent="0.2">
      <c r="A2188" s="86"/>
      <c r="B2188" s="86"/>
      <c r="C2188" s="82"/>
      <c r="D2188" s="86"/>
      <c r="E2188" s="86"/>
      <c r="F2188" s="86"/>
      <c r="G2188" s="126"/>
      <c r="H2188" s="82"/>
      <c r="I2188" s="82"/>
      <c r="J2188" s="82"/>
      <c r="K2188" s="82"/>
      <c r="L2188" s="82"/>
      <c r="M2188" s="138"/>
    </row>
    <row r="2189" spans="1:13" s="85" customFormat="1" ht="11.25" x14ac:dyDescent="0.2">
      <c r="A2189" s="86"/>
      <c r="B2189" s="86"/>
      <c r="C2189" s="82"/>
      <c r="D2189" s="86"/>
      <c r="E2189" s="86"/>
      <c r="F2189" s="86"/>
      <c r="G2189" s="126"/>
      <c r="H2189" s="82"/>
      <c r="I2189" s="82"/>
      <c r="J2189" s="82"/>
      <c r="K2189" s="82"/>
      <c r="L2189" s="82"/>
      <c r="M2189" s="138"/>
    </row>
    <row r="2190" spans="1:13" s="85" customFormat="1" ht="11.25" x14ac:dyDescent="0.2">
      <c r="A2190" s="86"/>
      <c r="B2190" s="86"/>
      <c r="C2190" s="82"/>
      <c r="D2190" s="86"/>
      <c r="E2190" s="86"/>
      <c r="F2190" s="86"/>
      <c r="G2190" s="126"/>
      <c r="H2190" s="82"/>
      <c r="I2190" s="82"/>
      <c r="J2190" s="82"/>
      <c r="K2190" s="82"/>
      <c r="L2190" s="82"/>
      <c r="M2190" s="138"/>
    </row>
    <row r="2191" spans="1:13" s="85" customFormat="1" ht="11.25" x14ac:dyDescent="0.2">
      <c r="A2191" s="86"/>
      <c r="B2191" s="86"/>
      <c r="C2191" s="82"/>
      <c r="D2191" s="86"/>
      <c r="E2191" s="86"/>
      <c r="F2191" s="86"/>
      <c r="G2191" s="126"/>
      <c r="H2191" s="82"/>
      <c r="I2191" s="82"/>
      <c r="J2191" s="82"/>
      <c r="K2191" s="82"/>
      <c r="L2191" s="82"/>
      <c r="M2191" s="138"/>
    </row>
    <row r="2192" spans="1:13" s="85" customFormat="1" ht="11.25" x14ac:dyDescent="0.2">
      <c r="A2192" s="86"/>
      <c r="B2192" s="86"/>
      <c r="C2192" s="82"/>
      <c r="D2192" s="86"/>
      <c r="E2192" s="86"/>
      <c r="F2192" s="86"/>
      <c r="G2192" s="126"/>
      <c r="H2192" s="82"/>
      <c r="I2192" s="82"/>
      <c r="J2192" s="82"/>
      <c r="K2192" s="82"/>
      <c r="L2192" s="82"/>
      <c r="M2192" s="138"/>
    </row>
    <row r="2193" spans="1:13" s="85" customFormat="1" ht="11.25" x14ac:dyDescent="0.2">
      <c r="A2193" s="86"/>
      <c r="B2193" s="86"/>
      <c r="C2193" s="82"/>
      <c r="D2193" s="86"/>
      <c r="E2193" s="86"/>
      <c r="F2193" s="86"/>
      <c r="G2193" s="126"/>
      <c r="H2193" s="82"/>
      <c r="I2193" s="82"/>
      <c r="J2193" s="82"/>
      <c r="K2193" s="82"/>
      <c r="L2193" s="82"/>
      <c r="M2193" s="138"/>
    </row>
    <row r="2194" spans="1:13" s="85" customFormat="1" ht="11.25" x14ac:dyDescent="0.2">
      <c r="A2194" s="86"/>
      <c r="B2194" s="86"/>
      <c r="C2194" s="82"/>
      <c r="D2194" s="86"/>
      <c r="E2194" s="86"/>
      <c r="F2194" s="86"/>
      <c r="G2194" s="126"/>
      <c r="H2194" s="82"/>
      <c r="I2194" s="82"/>
      <c r="J2194" s="82"/>
      <c r="K2194" s="82"/>
      <c r="L2194" s="82"/>
      <c r="M2194" s="138"/>
    </row>
    <row r="2195" spans="1:13" s="85" customFormat="1" ht="11.25" x14ac:dyDescent="0.2">
      <c r="A2195" s="86"/>
      <c r="B2195" s="86"/>
      <c r="C2195" s="82"/>
      <c r="D2195" s="86"/>
      <c r="E2195" s="86"/>
      <c r="F2195" s="86"/>
      <c r="G2195" s="126"/>
      <c r="H2195" s="82"/>
      <c r="I2195" s="82"/>
      <c r="J2195" s="82"/>
      <c r="K2195" s="82"/>
      <c r="L2195" s="82"/>
      <c r="M2195" s="138"/>
    </row>
    <row r="2196" spans="1:13" s="85" customFormat="1" ht="11.25" x14ac:dyDescent="0.2">
      <c r="A2196" s="86"/>
      <c r="B2196" s="86"/>
      <c r="C2196" s="82"/>
      <c r="D2196" s="86"/>
      <c r="E2196" s="86"/>
      <c r="F2196" s="86"/>
      <c r="G2196" s="126"/>
      <c r="H2196" s="82"/>
      <c r="I2196" s="82"/>
      <c r="J2196" s="82"/>
      <c r="K2196" s="82"/>
      <c r="L2196" s="82"/>
      <c r="M2196" s="138"/>
    </row>
    <row r="2197" spans="1:13" s="85" customFormat="1" ht="11.25" x14ac:dyDescent="0.2">
      <c r="A2197" s="86"/>
      <c r="B2197" s="86"/>
      <c r="C2197" s="82"/>
      <c r="D2197" s="86"/>
      <c r="E2197" s="86"/>
      <c r="F2197" s="86"/>
      <c r="G2197" s="126"/>
      <c r="H2197" s="82"/>
      <c r="I2197" s="82"/>
      <c r="J2197" s="82"/>
      <c r="K2197" s="82"/>
      <c r="L2197" s="82"/>
      <c r="M2197" s="138"/>
    </row>
    <row r="2198" spans="1:13" s="85" customFormat="1" ht="11.25" x14ac:dyDescent="0.2">
      <c r="A2198" s="86"/>
      <c r="B2198" s="86"/>
      <c r="C2198" s="82"/>
      <c r="D2198" s="86"/>
      <c r="E2198" s="86"/>
      <c r="F2198" s="86"/>
      <c r="G2198" s="126"/>
      <c r="H2198" s="82"/>
      <c r="I2198" s="82"/>
      <c r="J2198" s="82"/>
      <c r="K2198" s="82"/>
      <c r="L2198" s="82"/>
      <c r="M2198" s="138"/>
    </row>
    <row r="2199" spans="1:13" s="85" customFormat="1" ht="11.25" x14ac:dyDescent="0.2">
      <c r="A2199" s="86"/>
      <c r="B2199" s="86"/>
      <c r="C2199" s="82"/>
      <c r="D2199" s="86"/>
      <c r="E2199" s="86"/>
      <c r="F2199" s="86"/>
      <c r="G2199" s="126"/>
      <c r="H2199" s="82"/>
      <c r="I2199" s="82"/>
      <c r="J2199" s="82"/>
      <c r="K2199" s="82"/>
      <c r="L2199" s="82"/>
      <c r="M2199" s="138"/>
    </row>
    <row r="2200" spans="1:13" s="85" customFormat="1" ht="11.25" x14ac:dyDescent="0.2">
      <c r="A2200" s="86"/>
      <c r="B2200" s="86"/>
      <c r="C2200" s="82"/>
      <c r="D2200" s="86"/>
      <c r="E2200" s="86"/>
      <c r="F2200" s="86"/>
      <c r="G2200" s="126"/>
      <c r="H2200" s="82"/>
      <c r="I2200" s="82"/>
      <c r="J2200" s="82"/>
      <c r="K2200" s="82"/>
      <c r="L2200" s="82"/>
      <c r="M2200" s="138"/>
    </row>
    <row r="2201" spans="1:13" s="85" customFormat="1" ht="11.25" x14ac:dyDescent="0.2">
      <c r="A2201" s="86"/>
      <c r="B2201" s="86"/>
      <c r="C2201" s="82"/>
      <c r="D2201" s="86"/>
      <c r="E2201" s="86"/>
      <c r="F2201" s="86"/>
      <c r="G2201" s="126"/>
      <c r="H2201" s="82"/>
      <c r="I2201" s="82"/>
      <c r="J2201" s="82"/>
      <c r="K2201" s="82"/>
      <c r="L2201" s="82"/>
      <c r="M2201" s="138"/>
    </row>
    <row r="2202" spans="1:13" s="85" customFormat="1" ht="11.25" x14ac:dyDescent="0.2">
      <c r="A2202" s="86"/>
      <c r="B2202" s="86"/>
      <c r="C2202" s="82"/>
      <c r="D2202" s="86"/>
      <c r="E2202" s="86"/>
      <c r="F2202" s="86"/>
      <c r="G2202" s="126"/>
      <c r="H2202" s="82"/>
      <c r="I2202" s="82"/>
      <c r="J2202" s="82"/>
      <c r="K2202" s="82"/>
      <c r="L2202" s="82"/>
      <c r="M2202" s="138"/>
    </row>
    <row r="2203" spans="1:13" s="85" customFormat="1" ht="11.25" x14ac:dyDescent="0.2">
      <c r="A2203" s="86"/>
      <c r="B2203" s="86"/>
      <c r="C2203" s="82"/>
      <c r="D2203" s="86"/>
      <c r="E2203" s="86"/>
      <c r="F2203" s="86"/>
      <c r="G2203" s="126"/>
      <c r="H2203" s="82"/>
      <c r="I2203" s="82"/>
      <c r="J2203" s="82"/>
      <c r="K2203" s="82"/>
      <c r="L2203" s="82"/>
      <c r="M2203" s="138"/>
    </row>
    <row r="2204" spans="1:13" s="85" customFormat="1" ht="11.25" x14ac:dyDescent="0.2">
      <c r="A2204" s="86"/>
      <c r="B2204" s="86"/>
      <c r="C2204" s="82"/>
      <c r="D2204" s="86"/>
      <c r="E2204" s="86"/>
      <c r="F2204" s="86"/>
      <c r="G2204" s="126"/>
      <c r="H2204" s="82"/>
      <c r="I2204" s="82"/>
      <c r="J2204" s="82"/>
      <c r="K2204" s="82"/>
      <c r="L2204" s="82"/>
      <c r="M2204" s="138"/>
    </row>
    <row r="2205" spans="1:13" s="85" customFormat="1" ht="11.25" x14ac:dyDescent="0.2">
      <c r="A2205" s="86"/>
      <c r="B2205" s="86"/>
      <c r="C2205" s="82"/>
      <c r="D2205" s="86"/>
      <c r="E2205" s="86"/>
      <c r="F2205" s="86"/>
      <c r="G2205" s="126"/>
      <c r="H2205" s="82"/>
      <c r="I2205" s="82"/>
      <c r="J2205" s="82"/>
      <c r="K2205" s="82"/>
      <c r="L2205" s="82"/>
      <c r="M2205" s="138"/>
    </row>
    <row r="2206" spans="1:13" s="85" customFormat="1" ht="11.25" x14ac:dyDescent="0.2">
      <c r="A2206" s="86"/>
      <c r="B2206" s="86"/>
      <c r="C2206" s="82"/>
      <c r="D2206" s="86"/>
      <c r="E2206" s="86"/>
      <c r="F2206" s="86"/>
      <c r="G2206" s="126"/>
      <c r="H2206" s="82"/>
      <c r="I2206" s="82"/>
      <c r="J2206" s="82"/>
      <c r="K2206" s="82"/>
      <c r="L2206" s="82"/>
      <c r="M2206" s="138"/>
    </row>
    <row r="2207" spans="1:13" s="85" customFormat="1" ht="11.25" x14ac:dyDescent="0.2">
      <c r="A2207" s="86"/>
      <c r="B2207" s="86"/>
      <c r="C2207" s="82"/>
      <c r="D2207" s="86"/>
      <c r="E2207" s="86"/>
      <c r="F2207" s="86"/>
      <c r="G2207" s="126"/>
      <c r="H2207" s="82"/>
      <c r="I2207" s="82"/>
      <c r="J2207" s="82"/>
      <c r="K2207" s="82"/>
      <c r="L2207" s="82"/>
      <c r="M2207" s="138"/>
    </row>
    <row r="2208" spans="1:13" s="85" customFormat="1" ht="11.25" x14ac:dyDescent="0.2">
      <c r="A2208" s="86"/>
      <c r="B2208" s="86"/>
      <c r="C2208" s="82"/>
      <c r="D2208" s="86"/>
      <c r="E2208" s="86"/>
      <c r="F2208" s="86"/>
      <c r="G2208" s="126"/>
      <c r="H2208" s="82"/>
      <c r="I2208" s="82"/>
      <c r="J2208" s="82"/>
      <c r="K2208" s="82"/>
      <c r="L2208" s="82"/>
      <c r="M2208" s="138"/>
    </row>
    <row r="2209" spans="1:13" s="85" customFormat="1" ht="11.25" x14ac:dyDescent="0.2">
      <c r="A2209" s="86"/>
      <c r="B2209" s="86"/>
      <c r="C2209" s="82"/>
      <c r="D2209" s="86"/>
      <c r="E2209" s="86"/>
      <c r="F2209" s="86"/>
      <c r="G2209" s="126"/>
      <c r="H2209" s="82"/>
      <c r="I2209" s="82"/>
      <c r="J2209" s="82"/>
      <c r="K2209" s="82"/>
      <c r="L2209" s="82"/>
      <c r="M2209" s="138"/>
    </row>
    <row r="2210" spans="1:13" s="85" customFormat="1" ht="11.25" x14ac:dyDescent="0.2">
      <c r="A2210" s="86"/>
      <c r="B2210" s="86"/>
      <c r="C2210" s="82"/>
      <c r="D2210" s="86"/>
      <c r="E2210" s="86"/>
      <c r="F2210" s="86"/>
      <c r="G2210" s="126"/>
      <c r="H2210" s="82"/>
      <c r="I2210" s="82"/>
      <c r="J2210" s="82"/>
      <c r="K2210" s="82"/>
      <c r="L2210" s="82"/>
      <c r="M2210" s="138"/>
    </row>
    <row r="2211" spans="1:13" s="85" customFormat="1" ht="11.25" x14ac:dyDescent="0.2">
      <c r="A2211" s="86"/>
      <c r="B2211" s="86"/>
      <c r="C2211" s="82"/>
      <c r="D2211" s="86"/>
      <c r="E2211" s="86"/>
      <c r="F2211" s="86"/>
      <c r="G2211" s="126"/>
      <c r="H2211" s="82"/>
      <c r="I2211" s="82"/>
      <c r="J2211" s="82"/>
      <c r="K2211" s="82"/>
      <c r="L2211" s="82"/>
      <c r="M2211" s="138"/>
    </row>
    <row r="2212" spans="1:13" s="85" customFormat="1" ht="11.25" x14ac:dyDescent="0.2">
      <c r="A2212" s="86"/>
      <c r="B2212" s="86"/>
      <c r="C2212" s="82"/>
      <c r="D2212" s="86"/>
      <c r="E2212" s="86"/>
      <c r="F2212" s="86"/>
      <c r="G2212" s="126"/>
      <c r="H2212" s="82"/>
      <c r="I2212" s="82"/>
      <c r="J2212" s="82"/>
      <c r="K2212" s="82"/>
      <c r="L2212" s="82"/>
      <c r="M2212" s="138"/>
    </row>
    <row r="2213" spans="1:13" s="85" customFormat="1" ht="11.25" x14ac:dyDescent="0.2">
      <c r="A2213" s="86"/>
      <c r="B2213" s="86"/>
      <c r="C2213" s="82"/>
      <c r="D2213" s="86"/>
      <c r="E2213" s="86"/>
      <c r="F2213" s="86"/>
      <c r="G2213" s="126"/>
      <c r="H2213" s="82"/>
      <c r="I2213" s="82"/>
      <c r="J2213" s="82"/>
      <c r="K2213" s="82"/>
      <c r="L2213" s="82"/>
      <c r="M2213" s="138"/>
    </row>
    <row r="2214" spans="1:13" s="85" customFormat="1" ht="11.25" x14ac:dyDescent="0.2">
      <c r="A2214" s="86"/>
      <c r="B2214" s="86"/>
      <c r="C2214" s="82"/>
      <c r="D2214" s="86"/>
      <c r="E2214" s="86"/>
      <c r="F2214" s="86"/>
      <c r="G2214" s="126"/>
      <c r="H2214" s="82"/>
      <c r="I2214" s="82"/>
      <c r="J2214" s="82"/>
      <c r="K2214" s="82"/>
      <c r="L2214" s="82"/>
      <c r="M2214" s="138"/>
    </row>
    <row r="2215" spans="1:13" s="85" customFormat="1" ht="11.25" x14ac:dyDescent="0.2">
      <c r="A2215" s="86"/>
      <c r="B2215" s="86"/>
      <c r="C2215" s="82"/>
      <c r="D2215" s="86"/>
      <c r="E2215" s="86"/>
      <c r="F2215" s="86"/>
      <c r="G2215" s="126"/>
      <c r="H2215" s="82"/>
      <c r="I2215" s="82"/>
      <c r="J2215" s="82"/>
      <c r="K2215" s="82"/>
      <c r="L2215" s="82"/>
      <c r="M2215" s="138"/>
    </row>
    <row r="2216" spans="1:13" s="85" customFormat="1" ht="11.25" x14ac:dyDescent="0.2">
      <c r="A2216" s="86"/>
      <c r="B2216" s="86"/>
      <c r="C2216" s="82"/>
      <c r="D2216" s="86"/>
      <c r="E2216" s="86"/>
      <c r="F2216" s="86"/>
      <c r="G2216" s="126"/>
      <c r="H2216" s="82"/>
      <c r="I2216" s="82"/>
      <c r="J2216" s="82"/>
      <c r="K2216" s="82"/>
      <c r="L2216" s="82"/>
      <c r="M2216" s="138"/>
    </row>
    <row r="2217" spans="1:13" s="85" customFormat="1" ht="11.25" x14ac:dyDescent="0.2">
      <c r="A2217" s="86"/>
      <c r="B2217" s="86"/>
      <c r="C2217" s="82"/>
      <c r="D2217" s="86"/>
      <c r="E2217" s="86"/>
      <c r="F2217" s="86"/>
      <c r="G2217" s="126"/>
      <c r="H2217" s="82"/>
      <c r="I2217" s="82"/>
      <c r="J2217" s="82"/>
      <c r="K2217" s="82"/>
      <c r="L2217" s="82"/>
      <c r="M2217" s="138"/>
    </row>
    <row r="2218" spans="1:13" s="85" customFormat="1" ht="11.25" x14ac:dyDescent="0.2">
      <c r="A2218" s="86"/>
      <c r="B2218" s="86"/>
      <c r="C2218" s="82"/>
      <c r="D2218" s="86"/>
      <c r="E2218" s="86"/>
      <c r="F2218" s="86"/>
      <c r="G2218" s="126"/>
      <c r="H2218" s="82"/>
      <c r="I2218" s="82"/>
      <c r="J2218" s="82"/>
      <c r="K2218" s="82"/>
      <c r="L2218" s="82"/>
      <c r="M2218" s="138"/>
    </row>
    <row r="2219" spans="1:13" s="85" customFormat="1" ht="11.25" x14ac:dyDescent="0.2">
      <c r="A2219" s="86"/>
      <c r="B2219" s="86"/>
      <c r="C2219" s="82"/>
      <c r="D2219" s="86"/>
      <c r="E2219" s="86"/>
      <c r="F2219" s="86"/>
      <c r="G2219" s="126"/>
      <c r="H2219" s="82"/>
      <c r="I2219" s="82"/>
      <c r="J2219" s="82"/>
      <c r="K2219" s="82"/>
      <c r="L2219" s="82"/>
      <c r="M2219" s="138"/>
    </row>
    <row r="2220" spans="1:13" s="85" customFormat="1" ht="11.25" x14ac:dyDescent="0.2">
      <c r="A2220" s="86"/>
      <c r="B2220" s="86"/>
      <c r="C2220" s="82"/>
      <c r="D2220" s="86"/>
      <c r="E2220" s="86"/>
      <c r="F2220" s="86"/>
      <c r="G2220" s="126"/>
      <c r="H2220" s="82"/>
      <c r="I2220" s="82"/>
      <c r="J2220" s="82"/>
      <c r="K2220" s="82"/>
      <c r="L2220" s="82"/>
      <c r="M2220" s="138"/>
    </row>
    <row r="2221" spans="1:13" s="85" customFormat="1" ht="11.25" x14ac:dyDescent="0.2">
      <c r="A2221" s="86"/>
      <c r="B2221" s="86"/>
      <c r="C2221" s="82"/>
      <c r="D2221" s="86"/>
      <c r="E2221" s="86"/>
      <c r="F2221" s="86"/>
      <c r="G2221" s="126"/>
      <c r="H2221" s="82"/>
      <c r="I2221" s="82"/>
      <c r="J2221" s="82"/>
      <c r="K2221" s="82"/>
      <c r="L2221" s="82"/>
      <c r="M2221" s="138"/>
    </row>
    <row r="2222" spans="1:13" s="85" customFormat="1" ht="11.25" x14ac:dyDescent="0.2">
      <c r="A2222" s="86"/>
      <c r="B2222" s="86"/>
      <c r="C2222" s="82"/>
      <c r="D2222" s="86"/>
      <c r="E2222" s="86"/>
      <c r="F2222" s="86"/>
      <c r="G2222" s="126"/>
      <c r="H2222" s="82"/>
      <c r="I2222" s="82"/>
      <c r="J2222" s="82"/>
      <c r="K2222" s="82"/>
      <c r="L2222" s="82"/>
      <c r="M2222" s="138"/>
    </row>
    <row r="2223" spans="1:13" s="85" customFormat="1" ht="11.25" x14ac:dyDescent="0.2">
      <c r="A2223" s="86"/>
      <c r="B2223" s="86"/>
      <c r="C2223" s="82"/>
      <c r="D2223" s="86"/>
      <c r="E2223" s="86"/>
      <c r="F2223" s="86"/>
      <c r="G2223" s="126"/>
      <c r="H2223" s="82"/>
      <c r="I2223" s="82"/>
      <c r="J2223" s="82"/>
      <c r="K2223" s="82"/>
      <c r="L2223" s="82"/>
      <c r="M2223" s="138"/>
    </row>
    <row r="2224" spans="1:13" s="85" customFormat="1" ht="11.25" x14ac:dyDescent="0.2">
      <c r="A2224" s="86"/>
      <c r="B2224" s="86"/>
      <c r="C2224" s="82"/>
      <c r="D2224" s="86"/>
      <c r="E2224" s="86"/>
      <c r="F2224" s="86"/>
      <c r="G2224" s="126"/>
      <c r="H2224" s="82"/>
      <c r="I2224" s="82"/>
      <c r="J2224" s="82"/>
      <c r="K2224" s="82"/>
      <c r="L2224" s="82"/>
      <c r="M2224" s="138"/>
    </row>
    <row r="2225" spans="1:13" s="85" customFormat="1" ht="11.25" x14ac:dyDescent="0.2">
      <c r="A2225" s="86"/>
      <c r="B2225" s="86"/>
      <c r="C2225" s="82"/>
      <c r="D2225" s="86"/>
      <c r="E2225" s="86"/>
      <c r="F2225" s="86"/>
      <c r="G2225" s="126"/>
      <c r="H2225" s="82"/>
      <c r="I2225" s="82"/>
      <c r="J2225" s="82"/>
      <c r="K2225" s="82"/>
      <c r="L2225" s="82"/>
      <c r="M2225" s="138"/>
    </row>
    <row r="2226" spans="1:13" s="85" customFormat="1" ht="11.25" x14ac:dyDescent="0.2">
      <c r="A2226" s="86"/>
      <c r="B2226" s="86"/>
      <c r="C2226" s="82"/>
      <c r="D2226" s="86"/>
      <c r="E2226" s="86"/>
      <c r="F2226" s="86"/>
      <c r="G2226" s="126"/>
      <c r="H2226" s="82"/>
      <c r="I2226" s="82"/>
      <c r="J2226" s="82"/>
      <c r="K2226" s="82"/>
      <c r="L2226" s="82"/>
      <c r="M2226" s="138"/>
    </row>
    <row r="2227" spans="1:13" s="85" customFormat="1" ht="11.25" x14ac:dyDescent="0.2">
      <c r="A2227" s="86"/>
      <c r="B2227" s="86"/>
      <c r="C2227" s="82"/>
      <c r="D2227" s="86"/>
      <c r="E2227" s="86"/>
      <c r="F2227" s="86"/>
      <c r="G2227" s="126"/>
      <c r="H2227" s="82"/>
      <c r="I2227" s="82"/>
      <c r="J2227" s="82"/>
      <c r="K2227" s="82"/>
      <c r="L2227" s="82"/>
      <c r="M2227" s="138"/>
    </row>
    <row r="2228" spans="1:13" s="85" customFormat="1" ht="11.25" x14ac:dyDescent="0.2">
      <c r="A2228" s="86"/>
      <c r="B2228" s="86"/>
      <c r="C2228" s="82"/>
      <c r="D2228" s="86"/>
      <c r="E2228" s="86"/>
      <c r="F2228" s="86"/>
      <c r="G2228" s="126"/>
      <c r="H2228" s="82"/>
      <c r="I2228" s="82"/>
      <c r="J2228" s="82"/>
      <c r="K2228" s="82"/>
      <c r="L2228" s="82"/>
      <c r="M2228" s="138"/>
    </row>
    <row r="2229" spans="1:13" s="85" customFormat="1" ht="11.25" x14ac:dyDescent="0.2">
      <c r="A2229" s="86"/>
      <c r="B2229" s="86"/>
      <c r="C2229" s="82"/>
      <c r="D2229" s="86"/>
      <c r="E2229" s="86"/>
      <c r="F2229" s="86"/>
      <c r="G2229" s="126"/>
      <c r="H2229" s="82"/>
      <c r="I2229" s="82"/>
      <c r="J2229" s="82"/>
      <c r="K2229" s="82"/>
      <c r="L2229" s="82"/>
      <c r="M2229" s="138"/>
    </row>
    <row r="2230" spans="1:13" s="85" customFormat="1" ht="11.25" x14ac:dyDescent="0.2">
      <c r="A2230" s="86"/>
      <c r="B2230" s="86"/>
      <c r="C2230" s="82"/>
      <c r="D2230" s="86"/>
      <c r="E2230" s="86"/>
      <c r="F2230" s="86"/>
      <c r="G2230" s="126"/>
      <c r="H2230" s="82"/>
      <c r="I2230" s="82"/>
      <c r="J2230" s="82"/>
      <c r="K2230" s="82"/>
      <c r="L2230" s="82"/>
      <c r="M2230" s="138"/>
    </row>
    <row r="2231" spans="1:13" s="85" customFormat="1" ht="11.25" x14ac:dyDescent="0.2">
      <c r="A2231" s="86"/>
      <c r="B2231" s="86"/>
      <c r="C2231" s="82"/>
      <c r="D2231" s="86"/>
      <c r="E2231" s="86"/>
      <c r="F2231" s="86"/>
      <c r="G2231" s="126"/>
      <c r="H2231" s="82"/>
      <c r="I2231" s="82"/>
      <c r="J2231" s="82"/>
      <c r="K2231" s="82"/>
      <c r="L2231" s="82"/>
      <c r="M2231" s="138"/>
    </row>
    <row r="2232" spans="1:13" s="85" customFormat="1" ht="11.25" x14ac:dyDescent="0.2">
      <c r="A2232" s="86"/>
      <c r="B2232" s="86"/>
      <c r="C2232" s="82"/>
      <c r="D2232" s="86"/>
      <c r="E2232" s="86"/>
      <c r="F2232" s="86"/>
      <c r="G2232" s="126"/>
      <c r="H2232" s="82"/>
      <c r="I2232" s="82"/>
      <c r="J2232" s="82"/>
      <c r="K2232" s="82"/>
      <c r="L2232" s="82"/>
      <c r="M2232" s="138"/>
    </row>
    <row r="2233" spans="1:13" s="85" customFormat="1" ht="11.25" x14ac:dyDescent="0.2">
      <c r="A2233" s="86"/>
      <c r="B2233" s="86"/>
      <c r="C2233" s="82"/>
      <c r="D2233" s="86"/>
      <c r="E2233" s="86"/>
      <c r="F2233" s="86"/>
      <c r="G2233" s="126"/>
      <c r="H2233" s="82"/>
      <c r="I2233" s="82"/>
      <c r="J2233" s="82"/>
      <c r="K2233" s="82"/>
      <c r="L2233" s="82"/>
      <c r="M2233" s="138"/>
    </row>
    <row r="2234" spans="1:13" s="85" customFormat="1" ht="11.25" x14ac:dyDescent="0.2">
      <c r="A2234" s="86"/>
      <c r="B2234" s="86"/>
      <c r="C2234" s="82"/>
      <c r="D2234" s="86"/>
      <c r="E2234" s="86"/>
      <c r="F2234" s="86"/>
      <c r="G2234" s="126"/>
      <c r="H2234" s="82"/>
      <c r="I2234" s="82"/>
      <c r="J2234" s="82"/>
      <c r="K2234" s="82"/>
      <c r="L2234" s="82"/>
      <c r="M2234" s="138"/>
    </row>
    <row r="2235" spans="1:13" s="85" customFormat="1" ht="11.25" x14ac:dyDescent="0.2">
      <c r="A2235" s="86"/>
      <c r="B2235" s="86"/>
      <c r="C2235" s="82"/>
      <c r="D2235" s="86"/>
      <c r="E2235" s="86"/>
      <c r="F2235" s="86"/>
      <c r="G2235" s="126"/>
      <c r="H2235" s="82"/>
      <c r="I2235" s="82"/>
      <c r="J2235" s="82"/>
      <c r="K2235" s="82"/>
      <c r="L2235" s="82"/>
      <c r="M2235" s="138"/>
    </row>
    <row r="2236" spans="1:13" s="85" customFormat="1" ht="11.25" x14ac:dyDescent="0.2">
      <c r="A2236" s="86"/>
      <c r="B2236" s="86"/>
      <c r="C2236" s="82"/>
      <c r="D2236" s="86"/>
      <c r="E2236" s="86"/>
      <c r="F2236" s="86"/>
      <c r="G2236" s="126"/>
      <c r="H2236" s="82"/>
      <c r="I2236" s="82"/>
      <c r="J2236" s="82"/>
      <c r="K2236" s="82"/>
      <c r="L2236" s="82"/>
      <c r="M2236" s="138"/>
    </row>
    <row r="2237" spans="1:13" s="85" customFormat="1" ht="11.25" x14ac:dyDescent="0.2">
      <c r="A2237" s="86"/>
      <c r="B2237" s="86"/>
      <c r="C2237" s="82"/>
      <c r="D2237" s="86"/>
      <c r="E2237" s="86"/>
      <c r="F2237" s="86"/>
      <c r="G2237" s="126"/>
      <c r="H2237" s="82"/>
      <c r="I2237" s="82"/>
      <c r="J2237" s="82"/>
      <c r="K2237" s="82"/>
      <c r="L2237" s="82"/>
      <c r="M2237" s="138"/>
    </row>
    <row r="2238" spans="1:13" s="85" customFormat="1" ht="11.25" x14ac:dyDescent="0.2">
      <c r="A2238" s="86"/>
      <c r="B2238" s="86"/>
      <c r="C2238" s="82"/>
      <c r="D2238" s="86"/>
      <c r="E2238" s="86"/>
      <c r="F2238" s="86"/>
      <c r="G2238" s="126"/>
      <c r="H2238" s="82"/>
      <c r="I2238" s="82"/>
      <c r="J2238" s="82"/>
      <c r="K2238" s="82"/>
      <c r="L2238" s="82"/>
      <c r="M2238" s="138"/>
    </row>
    <row r="2239" spans="1:13" s="85" customFormat="1" ht="11.25" x14ac:dyDescent="0.2">
      <c r="A2239" s="86"/>
      <c r="B2239" s="86"/>
      <c r="C2239" s="82"/>
      <c r="D2239" s="86"/>
      <c r="E2239" s="86"/>
      <c r="F2239" s="86"/>
      <c r="G2239" s="126"/>
      <c r="H2239" s="82"/>
      <c r="I2239" s="82"/>
      <c r="J2239" s="82"/>
      <c r="K2239" s="82"/>
      <c r="L2239" s="82"/>
      <c r="M2239" s="138"/>
    </row>
    <row r="2240" spans="1:13" s="85" customFormat="1" ht="11.25" x14ac:dyDescent="0.2">
      <c r="A2240" s="86"/>
      <c r="B2240" s="86"/>
      <c r="C2240" s="82"/>
      <c r="D2240" s="86"/>
      <c r="E2240" s="86"/>
      <c r="F2240" s="86"/>
      <c r="G2240" s="126"/>
      <c r="H2240" s="82"/>
      <c r="I2240" s="82"/>
      <c r="J2240" s="82"/>
      <c r="K2240" s="82"/>
      <c r="L2240" s="82"/>
      <c r="M2240" s="138"/>
    </row>
    <row r="2241" spans="1:13" s="85" customFormat="1" ht="11.25" x14ac:dyDescent="0.2">
      <c r="A2241" s="86"/>
      <c r="B2241" s="86"/>
      <c r="C2241" s="82"/>
      <c r="D2241" s="86"/>
      <c r="E2241" s="86"/>
      <c r="F2241" s="86"/>
      <c r="G2241" s="126"/>
      <c r="H2241" s="82"/>
      <c r="I2241" s="82"/>
      <c r="J2241" s="82"/>
      <c r="K2241" s="82"/>
      <c r="L2241" s="82"/>
      <c r="M2241" s="138"/>
    </row>
    <row r="2242" spans="1:13" s="85" customFormat="1" ht="11.25" x14ac:dyDescent="0.2">
      <c r="A2242" s="86"/>
      <c r="B2242" s="86"/>
      <c r="C2242" s="82"/>
      <c r="D2242" s="86"/>
      <c r="E2242" s="86"/>
      <c r="F2242" s="86"/>
      <c r="G2242" s="126"/>
      <c r="H2242" s="82"/>
      <c r="I2242" s="82"/>
      <c r="J2242" s="82"/>
      <c r="K2242" s="82"/>
      <c r="L2242" s="82"/>
      <c r="M2242" s="138"/>
    </row>
    <row r="2243" spans="1:13" s="85" customFormat="1" ht="11.25" x14ac:dyDescent="0.2">
      <c r="A2243" s="86"/>
      <c r="B2243" s="86"/>
      <c r="C2243" s="82"/>
      <c r="D2243" s="86"/>
      <c r="E2243" s="86"/>
      <c r="F2243" s="86"/>
      <c r="G2243" s="126"/>
      <c r="H2243" s="82"/>
      <c r="I2243" s="82"/>
      <c r="J2243" s="82"/>
      <c r="K2243" s="82"/>
      <c r="L2243" s="82"/>
      <c r="M2243" s="138"/>
    </row>
    <row r="2244" spans="1:13" s="85" customFormat="1" ht="11.25" x14ac:dyDescent="0.2">
      <c r="A2244" s="86"/>
      <c r="B2244" s="86"/>
      <c r="C2244" s="82"/>
      <c r="D2244" s="86"/>
      <c r="E2244" s="86"/>
      <c r="F2244" s="86"/>
      <c r="G2244" s="126"/>
      <c r="H2244" s="82"/>
      <c r="I2244" s="82"/>
      <c r="J2244" s="82"/>
      <c r="K2244" s="82"/>
      <c r="L2244" s="82"/>
      <c r="M2244" s="138"/>
    </row>
    <row r="2245" spans="1:13" s="85" customFormat="1" ht="11.25" x14ac:dyDescent="0.2">
      <c r="A2245" s="86"/>
      <c r="B2245" s="86"/>
      <c r="C2245" s="82"/>
      <c r="D2245" s="86"/>
      <c r="E2245" s="86"/>
      <c r="F2245" s="86"/>
      <c r="G2245" s="126"/>
      <c r="H2245" s="82"/>
      <c r="I2245" s="82"/>
      <c r="J2245" s="82"/>
      <c r="K2245" s="82"/>
      <c r="L2245" s="82"/>
      <c r="M2245" s="138"/>
    </row>
    <row r="2246" spans="1:13" s="85" customFormat="1" ht="11.25" x14ac:dyDescent="0.2">
      <c r="A2246" s="86"/>
      <c r="B2246" s="86"/>
      <c r="C2246" s="82"/>
      <c r="D2246" s="86"/>
      <c r="E2246" s="86"/>
      <c r="F2246" s="86"/>
      <c r="G2246" s="126"/>
      <c r="H2246" s="82"/>
      <c r="I2246" s="82"/>
      <c r="J2246" s="82"/>
      <c r="K2246" s="82"/>
      <c r="L2246" s="82"/>
      <c r="M2246" s="138"/>
    </row>
    <row r="2247" spans="1:13" s="85" customFormat="1" ht="11.25" x14ac:dyDescent="0.2">
      <c r="A2247" s="86"/>
      <c r="B2247" s="86"/>
      <c r="C2247" s="82"/>
      <c r="D2247" s="86"/>
      <c r="E2247" s="86"/>
      <c r="F2247" s="86"/>
      <c r="G2247" s="126"/>
      <c r="H2247" s="82"/>
      <c r="I2247" s="82"/>
      <c r="J2247" s="82"/>
      <c r="K2247" s="82"/>
      <c r="L2247" s="82"/>
      <c r="M2247" s="138"/>
    </row>
    <row r="2248" spans="1:13" s="85" customFormat="1" ht="11.25" x14ac:dyDescent="0.2">
      <c r="A2248" s="86"/>
      <c r="B2248" s="86"/>
      <c r="C2248" s="82"/>
      <c r="D2248" s="86"/>
      <c r="E2248" s="86"/>
      <c r="F2248" s="86"/>
      <c r="G2248" s="126"/>
      <c r="H2248" s="82"/>
      <c r="I2248" s="82"/>
      <c r="J2248" s="82"/>
      <c r="K2248" s="82"/>
      <c r="L2248" s="82"/>
      <c r="M2248" s="138"/>
    </row>
    <row r="2249" spans="1:13" s="85" customFormat="1" ht="11.25" x14ac:dyDescent="0.2">
      <c r="A2249" s="86"/>
      <c r="B2249" s="86"/>
      <c r="C2249" s="82"/>
      <c r="D2249" s="86"/>
      <c r="E2249" s="86"/>
      <c r="F2249" s="86"/>
      <c r="G2249" s="126"/>
      <c r="H2249" s="82"/>
      <c r="I2249" s="82"/>
      <c r="J2249" s="82"/>
      <c r="K2249" s="82"/>
      <c r="L2249" s="82"/>
      <c r="M2249" s="138"/>
    </row>
    <row r="2250" spans="1:13" s="85" customFormat="1" ht="11.25" x14ac:dyDescent="0.2">
      <c r="A2250" s="86"/>
      <c r="B2250" s="86"/>
      <c r="C2250" s="82"/>
      <c r="D2250" s="86"/>
      <c r="E2250" s="86"/>
      <c r="F2250" s="86"/>
      <c r="G2250" s="126"/>
      <c r="H2250" s="82"/>
      <c r="I2250" s="82"/>
      <c r="J2250" s="82"/>
      <c r="K2250" s="82"/>
      <c r="L2250" s="82"/>
      <c r="M2250" s="138"/>
    </row>
    <row r="2251" spans="1:13" s="85" customFormat="1" ht="11.25" x14ac:dyDescent="0.2">
      <c r="A2251" s="86"/>
      <c r="B2251" s="86"/>
      <c r="C2251" s="82"/>
      <c r="D2251" s="86"/>
      <c r="E2251" s="86"/>
      <c r="F2251" s="86"/>
      <c r="G2251" s="126"/>
      <c r="H2251" s="82"/>
      <c r="I2251" s="82"/>
      <c r="J2251" s="82"/>
      <c r="K2251" s="82"/>
      <c r="L2251" s="82"/>
      <c r="M2251" s="138"/>
    </row>
    <row r="2252" spans="1:13" s="85" customFormat="1" ht="11.25" x14ac:dyDescent="0.2">
      <c r="A2252" s="86"/>
      <c r="B2252" s="86"/>
      <c r="C2252" s="82"/>
      <c r="D2252" s="86"/>
      <c r="E2252" s="86"/>
      <c r="F2252" s="86"/>
      <c r="G2252" s="126"/>
      <c r="H2252" s="82"/>
      <c r="I2252" s="82"/>
      <c r="J2252" s="82"/>
      <c r="K2252" s="82"/>
      <c r="L2252" s="82"/>
      <c r="M2252" s="138"/>
    </row>
    <row r="2253" spans="1:13" s="85" customFormat="1" ht="11.25" x14ac:dyDescent="0.2">
      <c r="A2253" s="86"/>
      <c r="B2253" s="86"/>
      <c r="C2253" s="82"/>
      <c r="D2253" s="86"/>
      <c r="E2253" s="86"/>
      <c r="F2253" s="86"/>
      <c r="G2253" s="126"/>
      <c r="H2253" s="82"/>
      <c r="I2253" s="82"/>
      <c r="J2253" s="82"/>
      <c r="K2253" s="82"/>
      <c r="L2253" s="82"/>
      <c r="M2253" s="138"/>
    </row>
    <row r="2254" spans="1:13" s="85" customFormat="1" ht="11.25" x14ac:dyDescent="0.2">
      <c r="A2254" s="86"/>
      <c r="B2254" s="86"/>
      <c r="C2254" s="82"/>
      <c r="D2254" s="86"/>
      <c r="E2254" s="86"/>
      <c r="F2254" s="86"/>
      <c r="G2254" s="126"/>
      <c r="H2254" s="82"/>
      <c r="I2254" s="82"/>
      <c r="J2254" s="82"/>
      <c r="K2254" s="82"/>
      <c r="L2254" s="82"/>
      <c r="M2254" s="138"/>
    </row>
    <row r="2255" spans="1:13" s="85" customFormat="1" ht="11.25" x14ac:dyDescent="0.2">
      <c r="A2255" s="86"/>
      <c r="B2255" s="86"/>
      <c r="C2255" s="82"/>
      <c r="D2255" s="86"/>
      <c r="E2255" s="86"/>
      <c r="F2255" s="86"/>
      <c r="G2255" s="126"/>
      <c r="H2255" s="82"/>
      <c r="I2255" s="82"/>
      <c r="J2255" s="82"/>
      <c r="K2255" s="82"/>
      <c r="L2255" s="82"/>
      <c r="M2255" s="138"/>
    </row>
    <row r="2256" spans="1:13" s="85" customFormat="1" ht="11.25" x14ac:dyDescent="0.2">
      <c r="A2256" s="86"/>
      <c r="B2256" s="86"/>
      <c r="C2256" s="82"/>
      <c r="D2256" s="86"/>
      <c r="E2256" s="86"/>
      <c r="F2256" s="86"/>
      <c r="G2256" s="126"/>
      <c r="H2256" s="82"/>
      <c r="I2256" s="82"/>
      <c r="J2256" s="82"/>
      <c r="K2256" s="82"/>
      <c r="L2256" s="82"/>
      <c r="M2256" s="138"/>
    </row>
  </sheetData>
  <mergeCells count="164">
    <mergeCell ref="B397:B403"/>
    <mergeCell ref="A397:A403"/>
    <mergeCell ref="F397:F403"/>
    <mergeCell ref="H278:I278"/>
    <mergeCell ref="H227:I227"/>
    <mergeCell ref="H230:I230"/>
    <mergeCell ref="H391:I391"/>
    <mergeCell ref="H394:I394"/>
    <mergeCell ref="B387:B395"/>
    <mergeCell ref="A387:A395"/>
    <mergeCell ref="F387:F395"/>
    <mergeCell ref="F262:F265"/>
    <mergeCell ref="B245:B260"/>
    <mergeCell ref="A245:A260"/>
    <mergeCell ref="F245:F260"/>
    <mergeCell ref="B240:B243"/>
    <mergeCell ref="A240:A243"/>
    <mergeCell ref="F240:F243"/>
    <mergeCell ref="H275:I275"/>
    <mergeCell ref="B282:B286"/>
    <mergeCell ref="A282:A286"/>
    <mergeCell ref="F282:F286"/>
    <mergeCell ref="B267:B271"/>
    <mergeCell ref="A267:A271"/>
    <mergeCell ref="B157:B164"/>
    <mergeCell ref="A157:A164"/>
    <mergeCell ref="F157:F164"/>
    <mergeCell ref="B199:B205"/>
    <mergeCell ref="A199:A205"/>
    <mergeCell ref="F199:F205"/>
    <mergeCell ref="B207:B213"/>
    <mergeCell ref="F207:F213"/>
    <mergeCell ref="A207:A213"/>
    <mergeCell ref="B183:B189"/>
    <mergeCell ref="A183:A189"/>
    <mergeCell ref="B191:B197"/>
    <mergeCell ref="A191:A197"/>
    <mergeCell ref="F191:F197"/>
    <mergeCell ref="A166:A173"/>
    <mergeCell ref="B166:B173"/>
    <mergeCell ref="F166:F173"/>
    <mergeCell ref="F183:F189"/>
    <mergeCell ref="B132:B138"/>
    <mergeCell ref="A132:A138"/>
    <mergeCell ref="F132:F138"/>
    <mergeCell ref="B140:B146"/>
    <mergeCell ref="A140:A146"/>
    <mergeCell ref="F140:F146"/>
    <mergeCell ref="B148:B155"/>
    <mergeCell ref="A148:A155"/>
    <mergeCell ref="F148:F155"/>
    <mergeCell ref="B843:B855"/>
    <mergeCell ref="A843:A855"/>
    <mergeCell ref="B859:B862"/>
    <mergeCell ref="A859:A862"/>
    <mergeCell ref="B812:B817"/>
    <mergeCell ref="A812:A817"/>
    <mergeCell ref="B819:B825"/>
    <mergeCell ref="A819:A825"/>
    <mergeCell ref="B829:B831"/>
    <mergeCell ref="A829:A831"/>
    <mergeCell ref="I1:I2"/>
    <mergeCell ref="J1:J2"/>
    <mergeCell ref="K1:L1"/>
    <mergeCell ref="M1:M2"/>
    <mergeCell ref="A1:A2"/>
    <mergeCell ref="B1:B2"/>
    <mergeCell ref="D1:E1"/>
    <mergeCell ref="F1:F2"/>
    <mergeCell ref="G1:G2"/>
    <mergeCell ref="H1:H2"/>
    <mergeCell ref="B5:B8"/>
    <mergeCell ref="A5:A8"/>
    <mergeCell ref="F5:F8"/>
    <mergeCell ref="B10:B13"/>
    <mergeCell ref="B15:B19"/>
    <mergeCell ref="A15:A19"/>
    <mergeCell ref="F15:F19"/>
    <mergeCell ref="F10:F13"/>
    <mergeCell ref="A10:A13"/>
    <mergeCell ref="B21:B34"/>
    <mergeCell ref="A21:A34"/>
    <mergeCell ref="F21:F34"/>
    <mergeCell ref="B42:B46"/>
    <mergeCell ref="A42:A46"/>
    <mergeCell ref="F42:F46"/>
    <mergeCell ref="B61:B74"/>
    <mergeCell ref="F61:F74"/>
    <mergeCell ref="A61:A74"/>
    <mergeCell ref="A36:A40"/>
    <mergeCell ref="B36:B40"/>
    <mergeCell ref="F36:F40"/>
    <mergeCell ref="B48:B52"/>
    <mergeCell ref="A48:A52"/>
    <mergeCell ref="F48:F52"/>
    <mergeCell ref="B54:B59"/>
    <mergeCell ref="A54:A59"/>
    <mergeCell ref="F54:F59"/>
    <mergeCell ref="B77:B82"/>
    <mergeCell ref="A77:A82"/>
    <mergeCell ref="F77:F82"/>
    <mergeCell ref="B115:B122"/>
    <mergeCell ref="A115:A122"/>
    <mergeCell ref="F115:F122"/>
    <mergeCell ref="B124:B130"/>
    <mergeCell ref="A124:A130"/>
    <mergeCell ref="F124:F130"/>
    <mergeCell ref="B84:B91"/>
    <mergeCell ref="A84:A91"/>
    <mergeCell ref="F84:F91"/>
    <mergeCell ref="B93:B99"/>
    <mergeCell ref="A93:A99"/>
    <mergeCell ref="F93:F99"/>
    <mergeCell ref="B101:B113"/>
    <mergeCell ref="A101:A113"/>
    <mergeCell ref="F101:F113"/>
    <mergeCell ref="F267:F271"/>
    <mergeCell ref="B175:B180"/>
    <mergeCell ref="A175:A180"/>
    <mergeCell ref="F175:F180"/>
    <mergeCell ref="B223:B231"/>
    <mergeCell ref="A223:A231"/>
    <mergeCell ref="F223:F231"/>
    <mergeCell ref="B215:B221"/>
    <mergeCell ref="A215:A221"/>
    <mergeCell ref="F215:F221"/>
    <mergeCell ref="B233:B238"/>
    <mergeCell ref="A233:A238"/>
    <mergeCell ref="F233:F238"/>
    <mergeCell ref="B262:B265"/>
    <mergeCell ref="A262:A265"/>
    <mergeCell ref="B288:B294"/>
    <mergeCell ref="A288:A294"/>
    <mergeCell ref="F288:F294"/>
    <mergeCell ref="B296:B299"/>
    <mergeCell ref="A296:A299"/>
    <mergeCell ref="F296:F299"/>
    <mergeCell ref="B301:B306"/>
    <mergeCell ref="A301:A306"/>
    <mergeCell ref="F301:F306"/>
    <mergeCell ref="B349:B359"/>
    <mergeCell ref="A349:A359"/>
    <mergeCell ref="F349:F359"/>
    <mergeCell ref="B362:B384"/>
    <mergeCell ref="A362:A384"/>
    <mergeCell ref="F362:F384"/>
    <mergeCell ref="F273:F279"/>
    <mergeCell ref="B273:B279"/>
    <mergeCell ref="A273:A279"/>
    <mergeCell ref="B323:B327"/>
    <mergeCell ref="A323:A327"/>
    <mergeCell ref="F323:F327"/>
    <mergeCell ref="B329:B333"/>
    <mergeCell ref="A329:A333"/>
    <mergeCell ref="F329:F333"/>
    <mergeCell ref="B336:B347"/>
    <mergeCell ref="A336:A347"/>
    <mergeCell ref="F336:F347"/>
    <mergeCell ref="B308:B314"/>
    <mergeCell ref="A308:A314"/>
    <mergeCell ref="F308:F314"/>
    <mergeCell ref="B316:B321"/>
    <mergeCell ref="F316:F321"/>
    <mergeCell ref="A316:A321"/>
  </mergeCells>
  <phoneticPr fontId="14" type="noConversion"/>
  <pageMargins left="0.2" right="0.3" top="0.36" bottom="0.35" header="0.31496062992125984" footer="0.31496062992125984"/>
  <pageSetup scale="93"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68"/>
  <sheetViews>
    <sheetView tabSelected="1" workbookViewId="0">
      <selection activeCell="H14" sqref="H14"/>
    </sheetView>
  </sheetViews>
  <sheetFormatPr baseColWidth="10" defaultRowHeight="12.75" x14ac:dyDescent="0.2"/>
  <cols>
    <col min="1" max="1" width="15.5703125" customWidth="1"/>
    <col min="3" max="3" width="53.140625" customWidth="1"/>
    <col min="6" max="6" width="13.5703125" customWidth="1"/>
    <col min="7" max="7" width="22.28515625" customWidth="1"/>
    <col min="8" max="8" width="14.85546875" customWidth="1"/>
  </cols>
  <sheetData>
    <row r="1" spans="1:8" x14ac:dyDescent="0.2">
      <c r="A1" s="325" t="s">
        <v>908</v>
      </c>
      <c r="B1" s="326"/>
      <c r="C1" s="326"/>
      <c r="D1" s="326" t="s">
        <v>909</v>
      </c>
      <c r="E1" s="326"/>
      <c r="F1" s="326"/>
      <c r="G1" s="326"/>
      <c r="H1" s="327" t="s">
        <v>910</v>
      </c>
    </row>
    <row r="2" spans="1:8" x14ac:dyDescent="0.2">
      <c r="A2" s="328" t="s">
        <v>911</v>
      </c>
      <c r="B2" s="329"/>
      <c r="C2" s="329"/>
      <c r="D2" s="330" t="s">
        <v>924</v>
      </c>
      <c r="E2" s="330"/>
      <c r="F2" s="330"/>
      <c r="G2" s="330"/>
      <c r="H2" s="331" t="s">
        <v>912</v>
      </c>
    </row>
    <row r="3" spans="1:8" x14ac:dyDescent="0.2">
      <c r="A3" s="328" t="s">
        <v>913</v>
      </c>
      <c r="B3" s="329"/>
      <c r="C3" s="329"/>
      <c r="D3" s="332" t="s">
        <v>925</v>
      </c>
      <c r="E3" s="332"/>
      <c r="F3" s="332"/>
      <c r="G3" s="332"/>
      <c r="H3" s="333" t="s">
        <v>914</v>
      </c>
    </row>
    <row r="4" spans="1:8" x14ac:dyDescent="0.2">
      <c r="A4" s="334"/>
      <c r="B4" s="335"/>
      <c r="C4" s="335"/>
      <c r="D4" s="332"/>
      <c r="E4" s="332"/>
      <c r="F4" s="332"/>
      <c r="G4" s="332"/>
      <c r="H4" s="333"/>
    </row>
    <row r="5" spans="1:8" x14ac:dyDescent="0.2">
      <c r="A5" s="328" t="s">
        <v>915</v>
      </c>
      <c r="B5" s="329"/>
      <c r="C5" s="329"/>
      <c r="D5" s="332"/>
      <c r="E5" s="332"/>
      <c r="F5" s="332"/>
      <c r="G5" s="332"/>
      <c r="H5" s="333"/>
    </row>
    <row r="6" spans="1:8" x14ac:dyDescent="0.2">
      <c r="A6" s="336"/>
      <c r="B6" s="337"/>
      <c r="C6" s="337"/>
      <c r="D6" s="338"/>
      <c r="E6" s="338"/>
      <c r="F6" s="338"/>
      <c r="G6" s="338"/>
      <c r="H6" s="339"/>
    </row>
    <row r="7" spans="1:8" x14ac:dyDescent="0.2">
      <c r="A7" s="340"/>
      <c r="B7" s="340"/>
      <c r="C7" s="340"/>
      <c r="D7" s="341"/>
      <c r="E7" s="341"/>
      <c r="F7" s="341"/>
      <c r="G7" s="341"/>
      <c r="H7" s="341"/>
    </row>
    <row r="8" spans="1:8" x14ac:dyDescent="0.2">
      <c r="A8" s="342" t="s">
        <v>916</v>
      </c>
      <c r="B8" s="343"/>
      <c r="C8" s="343"/>
      <c r="D8" s="343"/>
      <c r="E8" s="343"/>
      <c r="F8" s="343"/>
      <c r="G8" s="343"/>
      <c r="H8" s="344"/>
    </row>
    <row r="9" spans="1:8" x14ac:dyDescent="0.2">
      <c r="A9" s="340"/>
      <c r="B9" s="340"/>
      <c r="C9" s="340"/>
      <c r="D9" s="341"/>
      <c r="E9" s="341"/>
      <c r="F9" s="341"/>
      <c r="G9" s="341"/>
      <c r="H9" s="341"/>
    </row>
    <row r="10" spans="1:8" x14ac:dyDescent="0.2">
      <c r="A10" s="345" t="s">
        <v>917</v>
      </c>
      <c r="B10" s="345" t="s">
        <v>541</v>
      </c>
      <c r="C10" s="346" t="s">
        <v>918</v>
      </c>
      <c r="D10" s="347" t="s">
        <v>2</v>
      </c>
      <c r="E10" s="347" t="s">
        <v>3</v>
      </c>
      <c r="F10" s="347" t="s">
        <v>919</v>
      </c>
      <c r="G10" s="347"/>
      <c r="H10" s="345" t="s">
        <v>920</v>
      </c>
    </row>
    <row r="11" spans="1:8" ht="21" x14ac:dyDescent="0.2">
      <c r="A11" s="345"/>
      <c r="B11" s="345"/>
      <c r="C11" s="346" t="s">
        <v>921</v>
      </c>
      <c r="D11" s="347"/>
      <c r="E11" s="347"/>
      <c r="F11" s="348" t="s">
        <v>922</v>
      </c>
      <c r="G11" s="348" t="s">
        <v>923</v>
      </c>
      <c r="H11" s="345"/>
    </row>
    <row r="13" spans="1:8" x14ac:dyDescent="0.2">
      <c r="A13" s="307"/>
      <c r="B13" s="307">
        <v>1</v>
      </c>
      <c r="C13" s="306" t="s">
        <v>852</v>
      </c>
      <c r="D13" s="157"/>
      <c r="E13" s="157"/>
      <c r="F13" s="157"/>
      <c r="G13" s="308"/>
    </row>
    <row r="14" spans="1:8" ht="48" x14ac:dyDescent="0.2">
      <c r="A14" s="309">
        <v>1</v>
      </c>
      <c r="B14" s="309">
        <v>1.1100000000000001</v>
      </c>
      <c r="C14" s="310" t="s">
        <v>858</v>
      </c>
      <c r="D14" s="309" t="s">
        <v>898</v>
      </c>
      <c r="E14" s="311">
        <v>32</v>
      </c>
      <c r="F14" s="312"/>
      <c r="G14" s="312"/>
    </row>
    <row r="15" spans="1:8" ht="48" x14ac:dyDescent="0.2">
      <c r="A15" s="309">
        <v>2</v>
      </c>
      <c r="B15" s="309">
        <v>1.1200000000000001</v>
      </c>
      <c r="C15" s="310" t="s">
        <v>859</v>
      </c>
      <c r="D15" s="309" t="s">
        <v>13</v>
      </c>
      <c r="E15" s="311">
        <v>9</v>
      </c>
      <c r="F15" s="312"/>
      <c r="G15" s="312"/>
    </row>
    <row r="16" spans="1:8" ht="60" x14ac:dyDescent="0.2">
      <c r="A16" s="309">
        <v>3</v>
      </c>
      <c r="B16" s="309">
        <v>1.64</v>
      </c>
      <c r="C16" s="310" t="s">
        <v>860</v>
      </c>
      <c r="D16" s="309" t="s">
        <v>13</v>
      </c>
      <c r="E16" s="311">
        <v>345.12</v>
      </c>
      <c r="F16" s="312"/>
      <c r="G16" s="312"/>
    </row>
    <row r="17" spans="1:7" ht="60" x14ac:dyDescent="0.2">
      <c r="A17" s="309">
        <v>4</v>
      </c>
      <c r="B17" s="309">
        <v>1.65</v>
      </c>
      <c r="C17" s="310" t="s">
        <v>861</v>
      </c>
      <c r="D17" s="309" t="s">
        <v>13</v>
      </c>
      <c r="E17" s="309">
        <v>115.04</v>
      </c>
      <c r="F17" s="312"/>
      <c r="G17" s="312"/>
    </row>
    <row r="18" spans="1:7" ht="36" x14ac:dyDescent="0.2">
      <c r="A18" s="309">
        <v>5</v>
      </c>
      <c r="B18" s="309">
        <v>1.66</v>
      </c>
      <c r="C18" s="310" t="s">
        <v>862</v>
      </c>
      <c r="D18" s="309" t="s">
        <v>7</v>
      </c>
      <c r="E18" s="311">
        <v>2</v>
      </c>
      <c r="F18" s="312"/>
      <c r="G18" s="312"/>
    </row>
    <row r="19" spans="1:7" ht="48" x14ac:dyDescent="0.2">
      <c r="A19" s="309">
        <v>6</v>
      </c>
      <c r="B19" s="309">
        <v>1.67</v>
      </c>
      <c r="C19" s="310" t="s">
        <v>863</v>
      </c>
      <c r="D19" s="309" t="s">
        <v>7</v>
      </c>
      <c r="E19" s="311">
        <v>2</v>
      </c>
      <c r="F19" s="312"/>
      <c r="G19" s="312"/>
    </row>
    <row r="20" spans="1:7" ht="48" x14ac:dyDescent="0.2">
      <c r="A20" s="309">
        <v>7</v>
      </c>
      <c r="B20" s="311">
        <v>1.68</v>
      </c>
      <c r="C20" s="310" t="s">
        <v>864</v>
      </c>
      <c r="D20" s="309" t="s">
        <v>13</v>
      </c>
      <c r="E20" s="309">
        <v>159.36000000000001</v>
      </c>
      <c r="F20" s="312"/>
      <c r="G20" s="312"/>
    </row>
    <row r="21" spans="1:7" ht="48" x14ac:dyDescent="0.2">
      <c r="A21" s="309">
        <v>8</v>
      </c>
      <c r="B21" s="309">
        <v>1.69</v>
      </c>
      <c r="C21" s="310" t="s">
        <v>865</v>
      </c>
      <c r="D21" s="309" t="s">
        <v>12</v>
      </c>
      <c r="E21" s="309">
        <v>22.47</v>
      </c>
      <c r="F21" s="312"/>
      <c r="G21" s="312"/>
    </row>
    <row r="22" spans="1:7" ht="72" x14ac:dyDescent="0.2">
      <c r="A22" s="309">
        <v>9</v>
      </c>
      <c r="B22" s="311">
        <v>1.7</v>
      </c>
      <c r="C22" s="310" t="s">
        <v>866</v>
      </c>
      <c r="D22" s="309" t="s">
        <v>13</v>
      </c>
      <c r="E22" s="309">
        <v>115.04</v>
      </c>
      <c r="F22" s="312"/>
      <c r="G22" s="312"/>
    </row>
    <row r="23" spans="1:7" ht="48" x14ac:dyDescent="0.2">
      <c r="A23" s="309">
        <v>10</v>
      </c>
      <c r="B23" s="309">
        <v>1.73</v>
      </c>
      <c r="C23" s="310" t="s">
        <v>867</v>
      </c>
      <c r="D23" s="309" t="s">
        <v>12</v>
      </c>
      <c r="E23" s="311">
        <f>14.61*2</f>
        <v>29.22</v>
      </c>
      <c r="F23" s="312"/>
      <c r="G23" s="312"/>
    </row>
    <row r="24" spans="1:7" ht="36" x14ac:dyDescent="0.2">
      <c r="A24" s="309">
        <v>11</v>
      </c>
      <c r="B24" s="309">
        <v>1.74</v>
      </c>
      <c r="C24" s="310" t="s">
        <v>868</v>
      </c>
      <c r="D24" s="309" t="s">
        <v>7</v>
      </c>
      <c r="E24" s="311">
        <v>2</v>
      </c>
      <c r="F24" s="312"/>
      <c r="G24" s="312"/>
    </row>
    <row r="25" spans="1:7" ht="36" x14ac:dyDescent="0.2">
      <c r="A25" s="309">
        <v>12</v>
      </c>
      <c r="B25" s="309">
        <v>1.75</v>
      </c>
      <c r="C25" s="310" t="s">
        <v>853</v>
      </c>
      <c r="D25" s="309" t="s">
        <v>8</v>
      </c>
      <c r="E25" s="311">
        <f>8.37+(29.22*0.2)</f>
        <v>14.213999999999999</v>
      </c>
      <c r="F25" s="312"/>
      <c r="G25" s="312"/>
    </row>
    <row r="26" spans="1:7" ht="24" x14ac:dyDescent="0.2">
      <c r="A26" s="309">
        <v>13</v>
      </c>
      <c r="B26" s="309">
        <v>1.76</v>
      </c>
      <c r="C26" s="310" t="s">
        <v>869</v>
      </c>
      <c r="D26" s="309" t="s">
        <v>9</v>
      </c>
      <c r="E26" s="311">
        <v>2</v>
      </c>
      <c r="F26" s="312"/>
      <c r="G26" s="312"/>
    </row>
    <row r="27" spans="1:7" ht="36" x14ac:dyDescent="0.2">
      <c r="A27" s="309">
        <v>14</v>
      </c>
      <c r="B27" s="309">
        <v>1.77</v>
      </c>
      <c r="C27" s="310" t="s">
        <v>870</v>
      </c>
      <c r="D27" s="309" t="s">
        <v>7</v>
      </c>
      <c r="E27" s="311">
        <v>1</v>
      </c>
      <c r="F27" s="312"/>
      <c r="G27" s="312"/>
    </row>
    <row r="28" spans="1:7" ht="48" x14ac:dyDescent="0.2">
      <c r="A28" s="309">
        <v>15</v>
      </c>
      <c r="B28" s="309">
        <v>1.78</v>
      </c>
      <c r="C28" s="310" t="s">
        <v>871</v>
      </c>
      <c r="D28" s="309" t="s">
        <v>7</v>
      </c>
      <c r="E28" s="311">
        <v>2</v>
      </c>
      <c r="F28" s="312"/>
      <c r="G28" s="312"/>
    </row>
    <row r="29" spans="1:7" x14ac:dyDescent="0.2">
      <c r="A29" s="309"/>
      <c r="B29" s="313"/>
      <c r="C29" s="314"/>
      <c r="D29" s="313"/>
      <c r="E29" s="315"/>
      <c r="F29" s="316" t="s">
        <v>899</v>
      </c>
      <c r="G29" s="234"/>
    </row>
    <row r="30" spans="1:7" x14ac:dyDescent="0.2">
      <c r="A30" s="309"/>
      <c r="B30" s="307">
        <v>3</v>
      </c>
      <c r="C30" s="317" t="s">
        <v>854</v>
      </c>
      <c r="D30" s="313"/>
      <c r="E30" s="315"/>
      <c r="F30" s="233"/>
      <c r="G30" s="234"/>
    </row>
    <row r="31" spans="1:7" ht="72" x14ac:dyDescent="0.2">
      <c r="A31" s="309">
        <v>16</v>
      </c>
      <c r="B31" s="309">
        <v>3.19</v>
      </c>
      <c r="C31" s="310" t="s">
        <v>872</v>
      </c>
      <c r="D31" s="309" t="s">
        <v>12</v>
      </c>
      <c r="E31" s="311">
        <v>14.61</v>
      </c>
      <c r="F31" s="312"/>
      <c r="G31" s="312"/>
    </row>
    <row r="32" spans="1:7" ht="72" x14ac:dyDescent="0.2">
      <c r="A32" s="309">
        <v>17</v>
      </c>
      <c r="B32" s="73">
        <v>3.21</v>
      </c>
      <c r="C32" s="318" t="s">
        <v>875</v>
      </c>
      <c r="D32" s="309" t="s">
        <v>13</v>
      </c>
      <c r="E32" s="311">
        <v>74.900000000000006</v>
      </c>
      <c r="F32" s="312"/>
      <c r="G32" s="312"/>
    </row>
    <row r="33" spans="1:7" ht="72" x14ac:dyDescent="0.2">
      <c r="A33" s="309">
        <v>18</v>
      </c>
      <c r="B33" s="73">
        <v>3.22</v>
      </c>
      <c r="C33" s="310" t="s">
        <v>877</v>
      </c>
      <c r="D33" s="309" t="s">
        <v>878</v>
      </c>
      <c r="E33" s="311">
        <f>854.82+1592.87+22.83</f>
        <v>2470.52</v>
      </c>
      <c r="F33" s="312"/>
      <c r="G33" s="312"/>
    </row>
    <row r="34" spans="1:7" ht="72" x14ac:dyDescent="0.2">
      <c r="A34" s="309">
        <v>19</v>
      </c>
      <c r="B34" s="73">
        <v>3.23</v>
      </c>
      <c r="C34" s="310" t="s">
        <v>879</v>
      </c>
      <c r="D34" s="309" t="s">
        <v>12</v>
      </c>
      <c r="E34" s="311">
        <f>+(0.3*13.28*5*2)+14.61</f>
        <v>54.449999999999996</v>
      </c>
      <c r="F34" s="312"/>
      <c r="G34" s="312"/>
    </row>
    <row r="35" spans="1:7" ht="60" x14ac:dyDescent="0.2">
      <c r="A35" s="309">
        <v>20</v>
      </c>
      <c r="B35" s="73">
        <v>3.24</v>
      </c>
      <c r="C35" s="310" t="s">
        <v>876</v>
      </c>
      <c r="D35" s="309" t="s">
        <v>13</v>
      </c>
      <c r="E35" s="311">
        <v>2</v>
      </c>
      <c r="F35" s="312"/>
      <c r="G35" s="312"/>
    </row>
    <row r="36" spans="1:7" ht="72" x14ac:dyDescent="0.2">
      <c r="A36" s="309">
        <v>21</v>
      </c>
      <c r="B36" s="309">
        <v>3.28</v>
      </c>
      <c r="C36" s="310" t="s">
        <v>873</v>
      </c>
      <c r="D36" s="309" t="s">
        <v>12</v>
      </c>
      <c r="E36" s="311">
        <v>14.61</v>
      </c>
      <c r="F36" s="312"/>
      <c r="G36" s="312"/>
    </row>
    <row r="37" spans="1:7" ht="72" x14ac:dyDescent="0.2">
      <c r="A37" s="309">
        <v>22</v>
      </c>
      <c r="B37" s="309">
        <v>3.52</v>
      </c>
      <c r="C37" s="310" t="s">
        <v>874</v>
      </c>
      <c r="D37" s="309" t="s">
        <v>12</v>
      </c>
      <c r="E37" s="311">
        <v>14.61</v>
      </c>
      <c r="F37" s="312"/>
      <c r="G37" s="312"/>
    </row>
    <row r="38" spans="1:7" x14ac:dyDescent="0.2">
      <c r="A38" s="309"/>
      <c r="B38" s="319"/>
      <c r="C38" s="314"/>
      <c r="D38" s="313"/>
      <c r="E38" s="315"/>
      <c r="F38" s="316" t="s">
        <v>900</v>
      </c>
      <c r="G38" s="320"/>
    </row>
    <row r="39" spans="1:7" x14ac:dyDescent="0.2">
      <c r="A39" s="309"/>
      <c r="B39" s="307">
        <v>4</v>
      </c>
      <c r="C39" s="317" t="s">
        <v>855</v>
      </c>
      <c r="D39" s="313"/>
      <c r="E39" s="315"/>
      <c r="F39" s="321"/>
      <c r="G39" s="322"/>
    </row>
    <row r="40" spans="1:7" ht="60" x14ac:dyDescent="0.2">
      <c r="A40" s="309">
        <v>23</v>
      </c>
      <c r="B40" s="73">
        <v>4.0199999999999996</v>
      </c>
      <c r="C40" s="310" t="s">
        <v>901</v>
      </c>
      <c r="D40" s="309" t="s">
        <v>12</v>
      </c>
      <c r="E40" s="311">
        <f>14.61+(1.22*1.22)</f>
        <v>16.098399999999998</v>
      </c>
      <c r="F40" s="312"/>
      <c r="G40" s="312"/>
    </row>
    <row r="41" spans="1:7" x14ac:dyDescent="0.2">
      <c r="A41" s="309"/>
      <c r="B41" s="323"/>
      <c r="C41" s="314"/>
      <c r="D41" s="313"/>
      <c r="E41" s="315"/>
      <c r="F41" s="316" t="s">
        <v>902</v>
      </c>
      <c r="G41" s="320"/>
    </row>
    <row r="42" spans="1:7" x14ac:dyDescent="0.2">
      <c r="A42" s="309"/>
      <c r="B42" s="307">
        <v>6</v>
      </c>
      <c r="C42" s="317" t="s">
        <v>856</v>
      </c>
      <c r="D42" s="313"/>
      <c r="E42" s="315"/>
      <c r="F42" s="321"/>
      <c r="G42" s="322"/>
    </row>
    <row r="43" spans="1:7" ht="60" x14ac:dyDescent="0.2">
      <c r="A43" s="309">
        <v>24</v>
      </c>
      <c r="B43" s="73">
        <v>6.82</v>
      </c>
      <c r="C43" s="310" t="s">
        <v>880</v>
      </c>
      <c r="D43" s="309" t="s">
        <v>13</v>
      </c>
      <c r="E43" s="311">
        <v>352.13</v>
      </c>
      <c r="F43" s="312"/>
      <c r="G43" s="312"/>
    </row>
    <row r="44" spans="1:7" ht="60" x14ac:dyDescent="0.2">
      <c r="A44" s="309">
        <v>25</v>
      </c>
      <c r="B44" s="309">
        <v>6.8209999999999997</v>
      </c>
      <c r="C44" s="310" t="s">
        <v>881</v>
      </c>
      <c r="D44" s="309" t="s">
        <v>13</v>
      </c>
      <c r="E44" s="311">
        <v>40.04</v>
      </c>
      <c r="F44" s="312"/>
      <c r="G44" s="312"/>
    </row>
    <row r="45" spans="1:7" ht="60" x14ac:dyDescent="0.2">
      <c r="A45" s="309">
        <v>26</v>
      </c>
      <c r="B45" s="309">
        <v>6.8220000000000001</v>
      </c>
      <c r="C45" s="310" t="s">
        <v>882</v>
      </c>
      <c r="D45" s="309" t="s">
        <v>13</v>
      </c>
      <c r="E45" s="311">
        <v>115.04</v>
      </c>
      <c r="F45" s="312"/>
      <c r="G45" s="312"/>
    </row>
    <row r="46" spans="1:7" ht="72" x14ac:dyDescent="0.2">
      <c r="A46" s="309">
        <v>27</v>
      </c>
      <c r="B46" s="309">
        <v>6.8230000000000004</v>
      </c>
      <c r="C46" s="310" t="s">
        <v>883</v>
      </c>
      <c r="D46" s="309" t="s">
        <v>13</v>
      </c>
      <c r="E46" s="311">
        <v>88.12</v>
      </c>
      <c r="F46" s="312"/>
      <c r="G46" s="312"/>
    </row>
    <row r="47" spans="1:7" ht="72" x14ac:dyDescent="0.2">
      <c r="A47" s="309">
        <v>28</v>
      </c>
      <c r="B47" s="309">
        <v>6.8239999999999998</v>
      </c>
      <c r="C47" s="310" t="s">
        <v>884</v>
      </c>
      <c r="D47" s="309" t="s">
        <v>13</v>
      </c>
      <c r="E47" s="311">
        <v>88.12</v>
      </c>
      <c r="F47" s="312"/>
      <c r="G47" s="312"/>
    </row>
    <row r="48" spans="1:7" ht="72" x14ac:dyDescent="0.2">
      <c r="A48" s="309">
        <v>29</v>
      </c>
      <c r="B48" s="309">
        <v>6.8250000000000002</v>
      </c>
      <c r="C48" s="310" t="s">
        <v>885</v>
      </c>
      <c r="D48" s="309" t="s">
        <v>13</v>
      </c>
      <c r="E48" s="311">
        <v>60.35</v>
      </c>
      <c r="F48" s="312"/>
      <c r="G48" s="312"/>
    </row>
    <row r="49" spans="1:7" ht="96" x14ac:dyDescent="0.2">
      <c r="A49" s="309">
        <v>30</v>
      </c>
      <c r="B49" s="73">
        <v>6.83</v>
      </c>
      <c r="C49" s="310" t="s">
        <v>886</v>
      </c>
      <c r="D49" s="309" t="s">
        <v>13</v>
      </c>
      <c r="E49" s="311">
        <v>115.04</v>
      </c>
      <c r="F49" s="312"/>
      <c r="G49" s="312"/>
    </row>
    <row r="50" spans="1:7" ht="48" x14ac:dyDescent="0.2">
      <c r="A50" s="309">
        <v>31</v>
      </c>
      <c r="B50" s="309">
        <v>6.84</v>
      </c>
      <c r="C50" s="310" t="s">
        <v>887</v>
      </c>
      <c r="D50" s="309" t="s">
        <v>7</v>
      </c>
      <c r="E50" s="311">
        <v>2</v>
      </c>
      <c r="F50" s="312"/>
      <c r="G50" s="312"/>
    </row>
    <row r="51" spans="1:7" ht="48" x14ac:dyDescent="0.2">
      <c r="A51" s="309">
        <v>32</v>
      </c>
      <c r="B51" s="309">
        <v>6.8410000000000002</v>
      </c>
      <c r="C51" s="310" t="s">
        <v>888</v>
      </c>
      <c r="D51" s="309" t="s">
        <v>7</v>
      </c>
      <c r="E51" s="311">
        <v>2</v>
      </c>
      <c r="F51" s="312"/>
      <c r="G51" s="312"/>
    </row>
    <row r="52" spans="1:7" ht="60" x14ac:dyDescent="0.2">
      <c r="A52" s="309">
        <v>33</v>
      </c>
      <c r="B52" s="309">
        <v>6.85</v>
      </c>
      <c r="C52" s="310" t="s">
        <v>889</v>
      </c>
      <c r="D52" s="309" t="s">
        <v>7</v>
      </c>
      <c r="E52" s="311">
        <v>2</v>
      </c>
      <c r="F52" s="312"/>
      <c r="G52" s="312"/>
    </row>
    <row r="53" spans="1:7" ht="48" x14ac:dyDescent="0.2">
      <c r="A53" s="309">
        <v>34</v>
      </c>
      <c r="B53" s="309">
        <v>6.86</v>
      </c>
      <c r="C53" s="310" t="s">
        <v>890</v>
      </c>
      <c r="D53" s="309" t="s">
        <v>7</v>
      </c>
      <c r="E53" s="311">
        <v>2</v>
      </c>
      <c r="F53" s="312"/>
      <c r="G53" s="312"/>
    </row>
    <row r="54" spans="1:7" ht="36" x14ac:dyDescent="0.2">
      <c r="A54" s="309">
        <v>35</v>
      </c>
      <c r="B54" s="309">
        <v>6.87</v>
      </c>
      <c r="C54" s="310" t="s">
        <v>891</v>
      </c>
      <c r="D54" s="309" t="s">
        <v>7</v>
      </c>
      <c r="E54" s="311">
        <v>2</v>
      </c>
      <c r="F54" s="312"/>
      <c r="G54" s="312"/>
    </row>
    <row r="55" spans="1:7" ht="48" x14ac:dyDescent="0.2">
      <c r="A55" s="309">
        <v>36</v>
      </c>
      <c r="B55" s="309">
        <v>6.88</v>
      </c>
      <c r="C55" s="310" t="s">
        <v>892</v>
      </c>
      <c r="D55" s="309" t="s">
        <v>7</v>
      </c>
      <c r="E55" s="311">
        <v>2</v>
      </c>
      <c r="F55" s="312"/>
      <c r="G55" s="312"/>
    </row>
    <row r="56" spans="1:7" x14ac:dyDescent="0.2">
      <c r="A56" s="309"/>
      <c r="B56" s="313"/>
      <c r="C56" s="314"/>
      <c r="D56" s="313"/>
      <c r="E56" s="315"/>
      <c r="F56" s="316" t="s">
        <v>903</v>
      </c>
      <c r="G56" s="324"/>
    </row>
    <row r="57" spans="1:7" x14ac:dyDescent="0.2">
      <c r="A57" s="309"/>
      <c r="B57" s="307">
        <v>7</v>
      </c>
      <c r="C57" s="317" t="s">
        <v>893</v>
      </c>
      <c r="D57" s="313"/>
      <c r="E57" s="315"/>
      <c r="F57" s="321"/>
      <c r="G57" s="322"/>
    </row>
    <row r="58" spans="1:7" ht="60" x14ac:dyDescent="0.2">
      <c r="A58" s="309">
        <v>37</v>
      </c>
      <c r="B58" s="309">
        <v>7.06</v>
      </c>
      <c r="C58" s="310" t="s">
        <v>894</v>
      </c>
      <c r="D58" s="309" t="s">
        <v>7</v>
      </c>
      <c r="E58" s="311">
        <v>2</v>
      </c>
      <c r="F58" s="312"/>
      <c r="G58" s="312"/>
    </row>
    <row r="59" spans="1:7" x14ac:dyDescent="0.2">
      <c r="A59" s="309"/>
      <c r="B59" s="313"/>
      <c r="C59" s="314"/>
      <c r="D59" s="313"/>
      <c r="E59" s="315"/>
      <c r="F59" s="316" t="s">
        <v>904</v>
      </c>
      <c r="G59" s="320"/>
    </row>
    <row r="60" spans="1:7" x14ac:dyDescent="0.2">
      <c r="A60" s="309"/>
      <c r="B60" s="307">
        <v>10</v>
      </c>
      <c r="C60" s="317" t="s">
        <v>857</v>
      </c>
      <c r="D60" s="313"/>
      <c r="E60" s="315"/>
      <c r="F60" s="321"/>
      <c r="G60" s="322"/>
    </row>
    <row r="61" spans="1:7" ht="72" x14ac:dyDescent="0.2">
      <c r="A61" s="309">
        <v>38</v>
      </c>
      <c r="B61" s="309">
        <v>10.24</v>
      </c>
      <c r="C61" s="310" t="s">
        <v>895</v>
      </c>
      <c r="D61" s="309" t="s">
        <v>13</v>
      </c>
      <c r="E61" s="311">
        <v>18.329999999999998</v>
      </c>
      <c r="F61" s="312"/>
      <c r="G61" s="312"/>
    </row>
    <row r="62" spans="1:7" ht="84" x14ac:dyDescent="0.2">
      <c r="A62" s="309">
        <v>39</v>
      </c>
      <c r="B62" s="309">
        <v>10.25</v>
      </c>
      <c r="C62" s="310" t="s">
        <v>896</v>
      </c>
      <c r="D62" s="309" t="s">
        <v>13</v>
      </c>
      <c r="E62" s="311">
        <v>12.2</v>
      </c>
      <c r="F62" s="312"/>
      <c r="G62" s="312"/>
    </row>
    <row r="63" spans="1:7" ht="84" x14ac:dyDescent="0.2">
      <c r="A63" s="309">
        <v>40</v>
      </c>
      <c r="B63" s="309">
        <v>10.26</v>
      </c>
      <c r="C63" s="310" t="s">
        <v>897</v>
      </c>
      <c r="D63" s="309" t="s">
        <v>13</v>
      </c>
      <c r="E63" s="311">
        <v>12.2</v>
      </c>
      <c r="F63" s="312"/>
      <c r="G63" s="312"/>
    </row>
    <row r="64" spans="1:7" x14ac:dyDescent="0.2">
      <c r="A64" s="309"/>
      <c r="B64" s="157"/>
      <c r="C64" s="160"/>
      <c r="D64" s="157"/>
      <c r="E64" s="158"/>
      <c r="F64" s="316" t="s">
        <v>905</v>
      </c>
      <c r="G64" s="320"/>
    </row>
    <row r="65" spans="1:7" x14ac:dyDescent="0.2">
      <c r="A65" s="309"/>
      <c r="B65" s="307">
        <v>13</v>
      </c>
      <c r="C65" s="317" t="s">
        <v>50</v>
      </c>
      <c r="D65" s="157"/>
      <c r="E65" s="158"/>
      <c r="F65" s="157"/>
      <c r="G65" s="157"/>
    </row>
    <row r="66" spans="1:7" ht="48" x14ac:dyDescent="0.2">
      <c r="A66" s="309">
        <v>41</v>
      </c>
      <c r="B66" s="53">
        <v>13.18</v>
      </c>
      <c r="C66" s="32" t="s">
        <v>906</v>
      </c>
      <c r="D66" s="10" t="s">
        <v>7</v>
      </c>
      <c r="E66" s="22">
        <v>1</v>
      </c>
      <c r="F66" s="312"/>
      <c r="G66" s="312"/>
    </row>
    <row r="67" spans="1:7" x14ac:dyDescent="0.2">
      <c r="B67" s="53"/>
      <c r="C67" s="32"/>
      <c r="D67" s="10"/>
      <c r="E67" s="22"/>
      <c r="F67" s="316" t="s">
        <v>907</v>
      </c>
      <c r="G67" s="59"/>
    </row>
    <row r="68" spans="1:7" x14ac:dyDescent="0.2">
      <c r="B68" s="53"/>
      <c r="C68" s="32"/>
      <c r="D68" s="10"/>
      <c r="E68" s="22"/>
      <c r="F68" s="33"/>
      <c r="G68" s="34"/>
    </row>
  </sheetData>
  <mergeCells count="15">
    <mergeCell ref="A8:H8"/>
    <mergeCell ref="A10:A11"/>
    <mergeCell ref="B10:B11"/>
    <mergeCell ref="D10:D11"/>
    <mergeCell ref="E10:E11"/>
    <mergeCell ref="F10:G10"/>
    <mergeCell ref="H10:H11"/>
    <mergeCell ref="A1:C1"/>
    <mergeCell ref="D1:G1"/>
    <mergeCell ref="A2:C2"/>
    <mergeCell ref="D2:G2"/>
    <mergeCell ref="A3:C3"/>
    <mergeCell ref="D3:G6"/>
    <mergeCell ref="A5:C5"/>
    <mergeCell ref="A6:C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catalogo general</vt:lpstr>
      <vt:lpstr>generadores</vt:lpstr>
      <vt:lpstr>SSS-SO-INV-014-19</vt:lpstr>
      <vt:lpstr>'catalogo general'!Área_de_impresión</vt:lpstr>
      <vt:lpstr>generadores!Área_de_impresión</vt:lpstr>
      <vt:lpstr>'catalogo general'!Títulos_a_imprimir</vt:lpstr>
      <vt:lpstr>generadores!Títulos_a_imprimir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arq. M E</dc:creator>
  <cp:lastModifiedBy>Marbella</cp:lastModifiedBy>
  <cp:lastPrinted>2019-09-18T14:12:32Z</cp:lastPrinted>
  <dcterms:created xsi:type="dcterms:W3CDTF">2016-08-01T18:03:25Z</dcterms:created>
  <dcterms:modified xsi:type="dcterms:W3CDTF">2019-09-23T15:42:48Z</dcterms:modified>
</cp:coreProperties>
</file>