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C4" sheetId="1" r:id="rId1"/>
    <sheet name="C3" sheetId="2" r:id="rId2"/>
  </sheets>
  <definedNames>
    <definedName name="_xlnm.Print_Area" localSheetId="0">'C4'!$A$1:$G$369</definedName>
    <definedName name="_xlnm.Print_Titles" localSheetId="1">'C3'!$1:$7</definedName>
    <definedName name="_xlnm.Print_Titles" localSheetId="0">'C4'!$1:$8</definedName>
  </definedNames>
  <calcPr fullCalcOnLoad="1"/>
</workbook>
</file>

<file path=xl/sharedStrings.xml><?xml version="1.0" encoding="utf-8"?>
<sst xmlns="http://schemas.openxmlformats.org/spreadsheetml/2006/main" count="1438" uniqueCount="424">
  <si>
    <t>CANTIDAD</t>
  </si>
  <si>
    <t>MODELO</t>
  </si>
  <si>
    <t>SISTEMA RADIADOR Y ANTENA</t>
  </si>
  <si>
    <t>S/N</t>
  </si>
  <si>
    <t>G6-450-HELIAX</t>
  </si>
  <si>
    <t>AIRE A.A  BAJA HUMEDAD PARED</t>
  </si>
  <si>
    <t>1997N64567</t>
  </si>
  <si>
    <t>TIPO SITE</t>
  </si>
  <si>
    <t>TIERRAS FISICAS (PROTECCION DE DESCARGAS )</t>
  </si>
  <si>
    <t>TFP</t>
  </si>
  <si>
    <t xml:space="preserve">AT-120 45 MTS </t>
  </si>
  <si>
    <t>HARRIS</t>
  </si>
  <si>
    <t>ANDREW</t>
  </si>
  <si>
    <t>MEI</t>
  </si>
  <si>
    <t>REPETIDOR MATRA</t>
  </si>
  <si>
    <t>MC9600</t>
  </si>
  <si>
    <t>PLANTA DE EMERGENCIA (SELMEC)</t>
  </si>
  <si>
    <t>SELMEC</t>
  </si>
  <si>
    <t>TOTAL</t>
  </si>
  <si>
    <t>SISTEMA RADIADOR Y ANTENAS</t>
  </si>
  <si>
    <t>AIRE A.A. TIPO VERTICAL C.</t>
  </si>
  <si>
    <t>V24AOOA1FDPG-NT</t>
  </si>
  <si>
    <t>TIERRAS FISICAS (P. DE DESCARGAS )</t>
  </si>
  <si>
    <t>TORRE AUTO SOPORTADA</t>
  </si>
  <si>
    <t>STT-A 45 MTS. / TFP</t>
  </si>
  <si>
    <t>HSFNA0049546</t>
  </si>
  <si>
    <t>HSFNA0047603</t>
  </si>
  <si>
    <t>PLANTA DE EMERGENCIA(SELMEC)</t>
  </si>
  <si>
    <t>TORRE 58 MTS ROHN</t>
  </si>
  <si>
    <t xml:space="preserve">AIRE A.A. TIPO VERTICAL C </t>
  </si>
  <si>
    <t xml:space="preserve">AT-120 60 MTS </t>
  </si>
  <si>
    <t>RADIO Y MODEM MICROONDAS(AHOME)</t>
  </si>
  <si>
    <t>HSFNA0047561</t>
  </si>
  <si>
    <t>RADIO Y MODEM MICROONDAS8(U.A.GUASAVE)</t>
  </si>
  <si>
    <t>HSFNA0049393</t>
  </si>
  <si>
    <t xml:space="preserve">AT-120 40 MTS / </t>
  </si>
  <si>
    <t>TIERRAS FISICAS</t>
  </si>
  <si>
    <t>RADIO Y MODEM MICROONDAS(TETAMECHE)</t>
  </si>
  <si>
    <t>HSFNA0047595</t>
  </si>
  <si>
    <t>HSFNA0049405</t>
  </si>
  <si>
    <t>TOTAL ZONA NORTE</t>
  </si>
  <si>
    <t>25G100D190</t>
  </si>
  <si>
    <t>TORRE AUTOSOPORTADA</t>
  </si>
  <si>
    <t>AT-120 60 MTS / TFP</t>
  </si>
  <si>
    <t>HSFNA0047599</t>
  </si>
  <si>
    <t>HSFNA8241587</t>
  </si>
  <si>
    <t>HSFNA0047607</t>
  </si>
  <si>
    <t>PLANTA DE EMERGENCIA</t>
  </si>
  <si>
    <t>LM332843-0499</t>
  </si>
  <si>
    <t>OTTOMOTORES</t>
  </si>
  <si>
    <t>AIRE A.A.</t>
  </si>
  <si>
    <t>2500N38392</t>
  </si>
  <si>
    <t>CARRIER</t>
  </si>
  <si>
    <t>AT-120 45 MTS / TFP</t>
  </si>
  <si>
    <t>HSFNA0047549</t>
  </si>
  <si>
    <t>HSFNA0047602</t>
  </si>
  <si>
    <t>HSFNA0047605</t>
  </si>
  <si>
    <t>AIRE A.A. TIPO VERTICAL C</t>
  </si>
  <si>
    <t xml:space="preserve">STT-A DE 45 MTS  </t>
  </si>
  <si>
    <t>HSFNA0049269</t>
  </si>
  <si>
    <t>HSFNA0049284</t>
  </si>
  <si>
    <t>TOTAL ZONA CENTRO</t>
  </si>
  <si>
    <t>HSFNA0047524</t>
  </si>
  <si>
    <t>HSFNA0049492</t>
  </si>
  <si>
    <t xml:space="preserve">STT-A 60 MTS </t>
  </si>
  <si>
    <t xml:space="preserve">AIRE A.A. </t>
  </si>
  <si>
    <t>AS- 35MTS / TFP</t>
  </si>
  <si>
    <t>TOTAL ZONA SUR</t>
  </si>
  <si>
    <t>CONMUTADOR</t>
  </si>
  <si>
    <t>MATRA</t>
  </si>
  <si>
    <t>UPS</t>
  </si>
  <si>
    <t>MOBILIARIO Y EQUIPO</t>
  </si>
  <si>
    <t>HSFNA0047598</t>
  </si>
  <si>
    <t>HARRRIS</t>
  </si>
  <si>
    <t xml:space="preserve">CONMUTADOR </t>
  </si>
  <si>
    <t>VARIOS</t>
  </si>
  <si>
    <t>AT-60 50 MTS / TFP</t>
  </si>
  <si>
    <t>HSFNA8241571</t>
  </si>
  <si>
    <t>REPETIDOR</t>
  </si>
  <si>
    <t>Nº.-SERIE</t>
  </si>
  <si>
    <t>AS-  45MTS / TFP</t>
  </si>
  <si>
    <t>RADIO Y MODEM MICROONDAS(MOCORITO )</t>
  </si>
  <si>
    <t xml:space="preserve">TOTAL ZONA NORTE </t>
  </si>
  <si>
    <t>TOTAL EN LOS C4</t>
  </si>
  <si>
    <t>CERRO TOPOLOBAMPO (ZONA NTE)</t>
  </si>
  <si>
    <t xml:space="preserve">COSTO  DLLS. </t>
  </si>
  <si>
    <t>CERRO TETAMECHE (ZONA NTE)</t>
  </si>
  <si>
    <t>REPETIDOR INDEPENDIENTE G3 AGR-IP</t>
  </si>
  <si>
    <t>SAN IGNACIO (ZONA SUR)</t>
  </si>
  <si>
    <t>CERRO LOBERAS ( ZONA SUR)</t>
  </si>
  <si>
    <t>CERRO PALMA (ZONA SUR)</t>
  </si>
  <si>
    <t>ESCUINAPA (ZONA SUR)</t>
  </si>
  <si>
    <t>CERRO  EL GALLO (ZONA CENTRO)</t>
  </si>
  <si>
    <t>RADIO Y MODEM MICROONDAS (U.A.GUASAVE)</t>
  </si>
  <si>
    <t>CERRO MOCHOMO (ZONA CENTRO)</t>
  </si>
  <si>
    <t>CERRO PINTO (ZONA CENTRO)</t>
  </si>
  <si>
    <t>HSFNA0047550</t>
  </si>
  <si>
    <t>CERRO  LOMA PELADA (ZONA CENTRO)</t>
  </si>
  <si>
    <t>CERRO TULE ( ZONA CENTRO)</t>
  </si>
  <si>
    <t>ALCATEL</t>
  </si>
  <si>
    <t>EDIFICIO  NAVOLATO (ZONA CENTRO)</t>
  </si>
  <si>
    <t>CERRO CULAGUA (ZONA CENTRO)</t>
  </si>
  <si>
    <t xml:space="preserve">RELACION DE EQUIPO INSTALADO EN LOS EDIFICIOS DE C4 EN EL EDO. </t>
  </si>
  <si>
    <t>C4 LOS MOCHIS</t>
  </si>
  <si>
    <t>C4 MAZATLAN</t>
  </si>
  <si>
    <t>PLATAFORMA DE MONITOREO Y CONMUTACION</t>
  </si>
  <si>
    <t>TOTAL ZONA  SUR</t>
  </si>
  <si>
    <t>EDIFICIOS DE C4</t>
  </si>
  <si>
    <t>CERRO EL BIENESTAR (ZONA NTE)</t>
  </si>
  <si>
    <t>CERRO FRANCISCO (ZONA NTE)</t>
  </si>
  <si>
    <t>CERRO MEMORIA (ZONA NTE)</t>
  </si>
  <si>
    <t>U.A. GUASAVE (ZONA NTE)</t>
  </si>
  <si>
    <t>CERRO INDIO (ZONA SUR)</t>
  </si>
  <si>
    <t>Gobierno del Estado de Sinaloa</t>
  </si>
  <si>
    <t>Secretaría de Administración y Finanzas</t>
  </si>
  <si>
    <t>Subsecretaría de Administración</t>
  </si>
  <si>
    <t>DESCRIPCION</t>
  </si>
  <si>
    <t>SERIE</t>
  </si>
  <si>
    <t>MARCA</t>
  </si>
  <si>
    <t xml:space="preserve">Asignado </t>
  </si>
  <si>
    <t>N° Inventario</t>
  </si>
  <si>
    <t>SESESP</t>
  </si>
  <si>
    <t>SERVIDOR BLADE</t>
  </si>
  <si>
    <t>BL460C</t>
  </si>
  <si>
    <t>2M2609022X8</t>
  </si>
  <si>
    <t>HP</t>
  </si>
  <si>
    <t>SITE SESESP LOCAL</t>
  </si>
  <si>
    <t>2M2609022XH</t>
  </si>
  <si>
    <t>2M260902X7</t>
  </si>
  <si>
    <t>SERVIDOR DE ALMACENAMIENTO</t>
  </si>
  <si>
    <t>3PAR7200</t>
  </si>
  <si>
    <t>MXN4035779</t>
  </si>
  <si>
    <t>RACK PARA DISCO DURO</t>
  </si>
  <si>
    <t>M6710</t>
  </si>
  <si>
    <t>MXN6112CEC</t>
  </si>
  <si>
    <t>RACK PARA SERVIDORES NAVAJA</t>
  </si>
  <si>
    <t>C7000</t>
  </si>
  <si>
    <t>USE917LTDH</t>
  </si>
  <si>
    <t>0300350999</t>
  </si>
  <si>
    <t>GbE2c Layer 2/3 Ethernet Blade Switch</t>
  </si>
  <si>
    <t>438030-B21</t>
  </si>
  <si>
    <t>MY39092U2Z</t>
  </si>
  <si>
    <t>0300356960</t>
  </si>
  <si>
    <t>HP B-series 8/24c SAN Switch</t>
  </si>
  <si>
    <t>AJ821B</t>
  </si>
  <si>
    <t>CN8447B01E</t>
  </si>
  <si>
    <t>BROCADE</t>
  </si>
  <si>
    <t>MY39092U3P</t>
  </si>
  <si>
    <t>0300356961</t>
  </si>
  <si>
    <t>CN8447B03B</t>
  </si>
  <si>
    <t>SWITCH DE 48 PUERTOS CON POE</t>
  </si>
  <si>
    <t>CISCO</t>
  </si>
  <si>
    <t>CATALYST 2960 PLUS SERIES POE</t>
  </si>
  <si>
    <t>FCW2002A08F</t>
  </si>
  <si>
    <t>FCW2002A08K</t>
  </si>
  <si>
    <t>SWITCH DE 24 PUERTOS</t>
  </si>
  <si>
    <t>CATALYST 2960 G SERIES</t>
  </si>
  <si>
    <t>FOC1042X52D</t>
  </si>
  <si>
    <t>0300271931</t>
  </si>
  <si>
    <t>ROUTER DE 24 PUERTOS</t>
  </si>
  <si>
    <t>C3KX-NM-1G</t>
  </si>
  <si>
    <t>FDO1948F02B</t>
  </si>
  <si>
    <t>UPS 3000VA</t>
  </si>
  <si>
    <t>GXT3</t>
  </si>
  <si>
    <t>1521703488AF383</t>
  </si>
  <si>
    <t>LIEBERT</t>
  </si>
  <si>
    <t>UPS TRIPP-LITE</t>
  </si>
  <si>
    <t>SMART PRO</t>
  </si>
  <si>
    <t>9412BD0SM516700008</t>
  </si>
  <si>
    <t>TRIPP-LITE</t>
  </si>
  <si>
    <t xml:space="preserve">UPS </t>
  </si>
  <si>
    <t>UPS IND 1110</t>
  </si>
  <si>
    <t>II INDUSTRONICS</t>
  </si>
  <si>
    <t>NAS</t>
  </si>
  <si>
    <t>STORAGE WORKS X1600</t>
  </si>
  <si>
    <t>MXQ04601PM</t>
  </si>
  <si>
    <t>RACK HP 42U</t>
  </si>
  <si>
    <t>RACK 5642</t>
  </si>
  <si>
    <t>2C14358166</t>
  </si>
  <si>
    <t>PLANTA GENERADORA DE ENERGIA</t>
  </si>
  <si>
    <t>JD-20</t>
  </si>
  <si>
    <t>VDPE000655</t>
  </si>
  <si>
    <t>IGSA</t>
  </si>
  <si>
    <t>ANGAR SESESP</t>
  </si>
  <si>
    <t>SWITCH DE 48 PUERTOS</t>
  </si>
  <si>
    <t>CATALIST 3650</t>
  </si>
  <si>
    <t>FDO007R1V8</t>
  </si>
  <si>
    <t>SITE SESESP ALTERNO (C4 ZAPATA)</t>
  </si>
  <si>
    <t>UPS ON-LINE1000 WATTS</t>
  </si>
  <si>
    <t>SMART UPS</t>
  </si>
  <si>
    <t>QS1602273055</t>
  </si>
  <si>
    <t>TRANSFORMER</t>
  </si>
  <si>
    <t>SS1531T05055</t>
  </si>
  <si>
    <t>APC</t>
  </si>
  <si>
    <t>FIREWALL</t>
  </si>
  <si>
    <t>RACK PARA SERVIDORES</t>
  </si>
  <si>
    <t>USE60940L8</t>
  </si>
  <si>
    <t>USE60940L9</t>
  </si>
  <si>
    <t>USE60940LA</t>
  </si>
  <si>
    <t>USE60940LB</t>
  </si>
  <si>
    <t>HP 3PAR8200</t>
  </si>
  <si>
    <t>3PAR8200</t>
  </si>
  <si>
    <t>MXN6092BE9</t>
  </si>
  <si>
    <t>CLIMA DE PRESICION</t>
  </si>
  <si>
    <t>ACSC100</t>
  </si>
  <si>
    <t>JK1543000731</t>
  </si>
  <si>
    <t>JK1545004189</t>
  </si>
  <si>
    <t>CEECC</t>
  </si>
  <si>
    <t>Sistema de Almacenamiento</t>
  </si>
  <si>
    <t>VNX 5000</t>
  </si>
  <si>
    <t>APM00130218118</t>
  </si>
  <si>
    <t>EMC</t>
  </si>
  <si>
    <t>Data Domain</t>
  </si>
  <si>
    <t>DD640</t>
  </si>
  <si>
    <t>IFA2349185</t>
  </si>
  <si>
    <t>ISILON X200</t>
  </si>
  <si>
    <t>Servidor NAS</t>
  </si>
  <si>
    <t>SX200-201332-0002</t>
  </si>
  <si>
    <t>SX200-201332-0010</t>
  </si>
  <si>
    <t>SX200-201332-009</t>
  </si>
  <si>
    <t>Librería de Respaldos a Cinta</t>
  </si>
  <si>
    <t>SGA940026B</t>
  </si>
  <si>
    <t>Gabinete para Servidores</t>
  </si>
  <si>
    <t>2UX9490IXJ</t>
  </si>
  <si>
    <t>Caja de discos</t>
  </si>
  <si>
    <t>SGA245003D</t>
  </si>
  <si>
    <t>SGA94404D8</t>
  </si>
  <si>
    <t>Servidor Blade System</t>
  </si>
  <si>
    <t>Proliant BL460C Gen8</t>
  </si>
  <si>
    <t>USE307W3DL</t>
  </si>
  <si>
    <t>USE307W3DJ</t>
  </si>
  <si>
    <t>Proliant BL465 G6</t>
  </si>
  <si>
    <t>MXQ950009D</t>
  </si>
  <si>
    <t>MXQ9500083</t>
  </si>
  <si>
    <t>Servidor de video</t>
  </si>
  <si>
    <t>Proliant DL380D Gen7</t>
  </si>
  <si>
    <t>2M204001A0</t>
  </si>
  <si>
    <t>Switch de fibra</t>
  </si>
  <si>
    <t>Brocade</t>
  </si>
  <si>
    <t>Proliant DL320E Gen8</t>
  </si>
  <si>
    <t>MX233100L1</t>
  </si>
  <si>
    <t>Servidor de respaldos</t>
  </si>
  <si>
    <t>MX2327002C</t>
  </si>
  <si>
    <t>Callmanager 2</t>
  </si>
  <si>
    <t>MCS7800</t>
  </si>
  <si>
    <t>KQ4A75G</t>
  </si>
  <si>
    <t>Switch de 48 Puertos POE</t>
  </si>
  <si>
    <t>3560G</t>
  </si>
  <si>
    <t>FOC116Y3Y4</t>
  </si>
  <si>
    <t>3750-X</t>
  </si>
  <si>
    <t>FDO1845F2SL</t>
  </si>
  <si>
    <t>FDO1845F2RB</t>
  </si>
  <si>
    <t>FDO1339Y4B1</t>
  </si>
  <si>
    <t>FDO1339X2AQ</t>
  </si>
  <si>
    <t>FDO1339X219</t>
  </si>
  <si>
    <t>FDO1339Y1M7</t>
  </si>
  <si>
    <t>FOC1116Y3VC</t>
  </si>
  <si>
    <t>FDO1544Y08N</t>
  </si>
  <si>
    <t>FDO1544Y082</t>
  </si>
  <si>
    <t>Switch de 28 Puertos POE</t>
  </si>
  <si>
    <t>SG300-28P</t>
  </si>
  <si>
    <t>DNI142800NF</t>
  </si>
  <si>
    <t>Fuente de porder</t>
  </si>
  <si>
    <t>R615DC416UL</t>
  </si>
  <si>
    <t>ALTRONIX</t>
  </si>
  <si>
    <t>Encoder</t>
  </si>
  <si>
    <t>VIP X1600B</t>
  </si>
  <si>
    <t>BOSCH</t>
  </si>
  <si>
    <t>Transceiver</t>
  </si>
  <si>
    <t>NV-3213</t>
  </si>
  <si>
    <t>S0835C0456</t>
  </si>
  <si>
    <t>NVT</t>
  </si>
  <si>
    <t>Router</t>
  </si>
  <si>
    <t>FTX1121A23Y</t>
  </si>
  <si>
    <t xml:space="preserve">Firewall </t>
  </si>
  <si>
    <t>ASA5510</t>
  </si>
  <si>
    <t>COMN510CRA JMX1432LONV</t>
  </si>
  <si>
    <t>UPS 50 Kva</t>
  </si>
  <si>
    <t>9390-50</t>
  </si>
  <si>
    <t>ED345CBB06</t>
  </si>
  <si>
    <t>EATON</t>
  </si>
  <si>
    <t>Aire de presición 5 Toneladas</t>
  </si>
  <si>
    <t>BU067ADDDE1000C</t>
  </si>
  <si>
    <t>N15C740070</t>
  </si>
  <si>
    <t xml:space="preserve">EMERSON </t>
  </si>
  <si>
    <t>Aire de presición 3 Toneladas</t>
  </si>
  <si>
    <t>LIEBERT DME037E-PH7</t>
  </si>
  <si>
    <t>1051N207237</t>
  </si>
  <si>
    <t>EMERSON</t>
  </si>
  <si>
    <t>CEECC(INECIPE)</t>
  </si>
  <si>
    <t>FDO1945F0ZP</t>
  </si>
  <si>
    <t>FDO1845F102</t>
  </si>
  <si>
    <t>Servidor de Video</t>
  </si>
  <si>
    <t>Proliant DL380P</t>
  </si>
  <si>
    <t>2M25051YJ1</t>
  </si>
  <si>
    <t>SRT8KXLT</t>
  </si>
  <si>
    <t>AS1735180008</t>
  </si>
  <si>
    <t>AS1726372504</t>
  </si>
  <si>
    <t>FORTIGATE 201E</t>
  </si>
  <si>
    <t>FG201E4Q17902202</t>
  </si>
  <si>
    <t>FORTINET</t>
  </si>
  <si>
    <t>JK1726002085</t>
  </si>
  <si>
    <t>JK1727000136</t>
  </si>
  <si>
    <t xml:space="preserve">SUBTOTAL: </t>
  </si>
  <si>
    <t>Blade Sistema C3000</t>
  </si>
  <si>
    <t>3PAR StoreServ 8200</t>
  </si>
  <si>
    <t>CZ3741XAN0</t>
  </si>
  <si>
    <t>Proliant DL380 Gen9</t>
  </si>
  <si>
    <t>CZ3741XAN3</t>
  </si>
  <si>
    <t>SERVIDOR DE SEGURIDAD</t>
  </si>
  <si>
    <t>FORTIANALYZER 300F</t>
  </si>
  <si>
    <t>FL-3HFTB18900061</t>
  </si>
  <si>
    <t>CATALYST 2960 X SERIES</t>
  </si>
  <si>
    <t>FJC2238W1AL</t>
  </si>
  <si>
    <t>LENOVO</t>
  </si>
  <si>
    <t>J1006MBF</t>
  </si>
  <si>
    <t>SR650</t>
  </si>
  <si>
    <t>Servidor</t>
  </si>
  <si>
    <t>J1293D4</t>
  </si>
  <si>
    <t>G8272</t>
  </si>
  <si>
    <t>Switch</t>
  </si>
  <si>
    <t>J1293D3</t>
  </si>
  <si>
    <t>J1006MBD</t>
  </si>
  <si>
    <t>J1006MBC</t>
  </si>
  <si>
    <t>J1006MBB</t>
  </si>
  <si>
    <t>S5K1831F01300</t>
  </si>
  <si>
    <t>Aire de Presición encapsulado</t>
  </si>
  <si>
    <t>FG200ETK18906279</t>
  </si>
  <si>
    <t>FORTIGATE 200E</t>
  </si>
  <si>
    <t>FireWall</t>
  </si>
  <si>
    <t>HUAWEI</t>
  </si>
  <si>
    <t>21980107762SJ8600045</t>
  </si>
  <si>
    <t>S5700-EI</t>
  </si>
  <si>
    <t>21980107762SJ8600044</t>
  </si>
  <si>
    <t>21980107762SJ8600039</t>
  </si>
  <si>
    <t>21980107762SJ8600188</t>
  </si>
  <si>
    <t>21980107762SJ8600047</t>
  </si>
  <si>
    <t>21980107762SJ8600183</t>
  </si>
  <si>
    <t>21980107762SJ8600187</t>
  </si>
  <si>
    <t>21980107762SJ8600191</t>
  </si>
  <si>
    <t>MM08971</t>
  </si>
  <si>
    <t>B6505</t>
  </si>
  <si>
    <t>Switch FibraCanal</t>
  </si>
  <si>
    <t>J129NBY</t>
  </si>
  <si>
    <t>DS6200</t>
  </si>
  <si>
    <t>Almacenamiento</t>
  </si>
  <si>
    <t>J129F1E</t>
  </si>
  <si>
    <t>D1212</t>
  </si>
  <si>
    <t>J129F1D</t>
  </si>
  <si>
    <t>J1006MBE</t>
  </si>
  <si>
    <t>TIERRAS FISICAS (PROTECCION DE DESCARGAS)</t>
  </si>
  <si>
    <t>RADIO Y MODEM MICROONDAS (CARA FCO)</t>
  </si>
  <si>
    <t>SISTEMA RADIADOR Y ANTENAS PANEL</t>
  </si>
  <si>
    <t>SISTEMA UPS</t>
  </si>
  <si>
    <t xml:space="preserve">TORRE ARRIOSTRADA </t>
  </si>
  <si>
    <t>HELIAX</t>
  </si>
  <si>
    <t>AS-  25MTS / TFP</t>
  </si>
  <si>
    <t>4618G0000192</t>
  </si>
  <si>
    <t>RADIO Y MODEM MICROONDAS(FUERTE)</t>
  </si>
  <si>
    <t>RADIO Y MODEM MICROONDAS(MOCHIS)</t>
  </si>
  <si>
    <t>RADIO Y MODEM MICROONDAS(GUASAVE)</t>
  </si>
  <si>
    <t>SISTEMA RADIADOR Y ANTENA PARABOLICA</t>
  </si>
  <si>
    <t>SISTEMA RADIADOR Y ANTENAS TACO</t>
  </si>
  <si>
    <t>RADIO Y MODEM MICROONDAS (CULAGUA)</t>
  </si>
  <si>
    <t>RADIO Y MODEM MICROONDAS (MAZATLAN)</t>
  </si>
  <si>
    <t xml:space="preserve">SISTEMA RADIADOR Y ANTENAS </t>
  </si>
  <si>
    <t>TORRE AUTOSOPORTADA 30 MTS</t>
  </si>
  <si>
    <t xml:space="preserve">TORRE AUTO SOPORTADA </t>
  </si>
  <si>
    <t>RADIO Y MODEM MICROONDAS ( C4 MAZATLAN)</t>
  </si>
  <si>
    <t>RADIO Y MODEM MICROONDAS (LOBERAS CONCORDIA)</t>
  </si>
  <si>
    <t>RADIO Y MODEM MICROONDAS (LA PALMA ROSARIO)</t>
  </si>
  <si>
    <t>TORRE ARRIOSTRADA</t>
  </si>
  <si>
    <t>RADIO Y MODEM MICROONDAS(NEVERIA MAZATLAN)</t>
  </si>
  <si>
    <t>RADIO Y MODEM MICROONDAS(ESCUINAPA)</t>
  </si>
  <si>
    <t>TORRE AUTOSOPORTADA35 MTS</t>
  </si>
  <si>
    <t>RADIO Y MODEM MICROONDAS (LA PALMA)</t>
  </si>
  <si>
    <t>4618D000181</t>
  </si>
  <si>
    <t>RADIO Y MODEM MICROONDAS (U.A. GUASAVE)</t>
  </si>
  <si>
    <t>RADIO Y MODEM MICROONDAS (PINTO )</t>
  </si>
  <si>
    <t>SISTEMA RADIADOR Y ANTENAS TACO DE VILLAR</t>
  </si>
  <si>
    <t>RADIO Y MODEM MICROONDAS(EL MOCHOMO)</t>
  </si>
  <si>
    <t>RADIO Y MODEM MICROONDAS(LOMA PELADA)</t>
  </si>
  <si>
    <t>RADIO Y MODEM MICROONDAS( TULE )</t>
  </si>
  <si>
    <t>RADIO Y MODEM MICROONDAS (EL PINTO)</t>
  </si>
  <si>
    <t>4618D000179</t>
  </si>
  <si>
    <t>TIERRAS FISICAS (P. DE DESCARGAS)</t>
  </si>
  <si>
    <t>RADIO Y MODEM MICROONDAS (PINTO)</t>
  </si>
  <si>
    <t>RADIO Y MODEM MICROONDAS(C4 CULIACAN)</t>
  </si>
  <si>
    <t>RADIO Y MODEM MICROONDAS(ALTATA)</t>
  </si>
  <si>
    <t>RADIO Y MODEM MICROONDAS(NAVOLATO)</t>
  </si>
  <si>
    <t>RADIO Y MODEM MICROONDAS(CULAGUA)</t>
  </si>
  <si>
    <t>RADIO Y MODEM MICROONDAS (TULE)</t>
  </si>
  <si>
    <t>4618D000175</t>
  </si>
  <si>
    <t>RADIO Y MODEM MICROONDAS(INDIO)</t>
  </si>
  <si>
    <t xml:space="preserve">TOTAL ZONA CENTRO </t>
  </si>
  <si>
    <t>RADIO Y MODEM MICROONDAS</t>
  </si>
  <si>
    <t>RADIO Y MODEM MICROONDAS NEVERIA</t>
  </si>
  <si>
    <t>RADIO Y MODEM MICROONDAS INDIO</t>
  </si>
  <si>
    <t>SISTEMA RADIADOR Y ANTENAS PARABOLICA (INDIO)</t>
  </si>
  <si>
    <t>SISTEMA RADIADOR Y ANTENA PARABOLICA (NEVERIA)</t>
  </si>
  <si>
    <t>FG201ETK19901571</t>
  </si>
  <si>
    <t>SERVIDOR DE RACK</t>
  </si>
  <si>
    <t>PROLIANT DL380 GEN10</t>
  </si>
  <si>
    <t>2M2939041F</t>
  </si>
  <si>
    <t>HPE</t>
  </si>
  <si>
    <t>2M2939041J</t>
  </si>
  <si>
    <t>2M2939041H</t>
  </si>
  <si>
    <t>Procedimiento de Licitación Pública Nacional No. GES 19/2020</t>
  </si>
  <si>
    <t>Anexo Partida 4 (Listado de Equipo Electronico del SITE del SESESP y del Centro Estatal de Evaluación y Control de Confianza)</t>
  </si>
  <si>
    <t>TOTAL GENERAL EN MONEDA NACIONAL</t>
  </si>
  <si>
    <t>T.C.</t>
  </si>
  <si>
    <t>DOLARES</t>
  </si>
  <si>
    <t>Monto en Moneda Nacional</t>
  </si>
  <si>
    <t>RELACIÓN DE EQUIPO INSTALADO EN LA ZONA NORTE DEL EDO.QUE DEPENDE DEL SISTEMA ESTATAL DE COMUNICACIONES (C4)</t>
  </si>
  <si>
    <t>Anexo Partida 4 (Listado de Equipo Electrónico)</t>
  </si>
  <si>
    <t>COSALÁ (ZONA SUR)</t>
  </si>
  <si>
    <t>CERRO NEVERÍA (ZONA SUR)</t>
  </si>
  <si>
    <t>COMISARÍA ALTATA (ZONA CENTRO)</t>
  </si>
  <si>
    <t>C4 CULIACÁN</t>
  </si>
  <si>
    <t>SISTEMA RADIADOR Y ANTENA PARABÓLICA</t>
  </si>
  <si>
    <t>TIERRAS FÍSICAS (PROTECCIÓN DE DESCARGAS)</t>
  </si>
  <si>
    <t>SISTEMA RADIADOR Y ANTENA PARABÓLICA (CARA FCO)</t>
  </si>
  <si>
    <t>MONEDA NACIONAL</t>
  </si>
  <si>
    <t xml:space="preserve">TOTAL EN MONEDA NACIONAL: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</si>
</sst>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SwitzerlandCondBlack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8"/>
      <color indexed="8"/>
      <name val="Verdana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b/>
      <sz val="10.5"/>
      <color indexed="8"/>
      <name val="Calibri"/>
      <family val="0"/>
    </font>
    <font>
      <b/>
      <sz val="9"/>
      <color indexed="8"/>
      <name val="Calibri"/>
      <family val="2"/>
    </font>
    <font>
      <b/>
      <sz val="9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8"/>
      <color rgb="FF000000"/>
      <name val="Verdana"/>
      <family val="2"/>
    </font>
    <font>
      <sz val="10"/>
      <color theme="1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20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0" xfId="0" applyFont="1" applyAlignment="1">
      <alignment/>
    </xf>
    <xf numFmtId="0" fontId="30" fillId="0" borderId="11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2" xfId="0" applyFont="1" applyBorder="1" applyAlignment="1">
      <alignment/>
    </xf>
    <xf numFmtId="4" fontId="30" fillId="0" borderId="10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30" fillId="0" borderId="12" xfId="0" applyNumberFormat="1" applyFont="1" applyBorder="1" applyAlignment="1">
      <alignment horizontal="center"/>
    </xf>
    <xf numFmtId="4" fontId="30" fillId="0" borderId="11" xfId="0" applyNumberFormat="1" applyFont="1" applyBorder="1" applyAlignment="1">
      <alignment horizontal="center"/>
    </xf>
    <xf numFmtId="0" fontId="30" fillId="0" borderId="10" xfId="0" applyFont="1" applyFill="1" applyBorder="1" applyAlignment="1">
      <alignment/>
    </xf>
    <xf numFmtId="0" fontId="64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 applyProtection="1">
      <alignment horizontal="center" vertical="center"/>
      <protection/>
    </xf>
    <xf numFmtId="0" fontId="65" fillId="0" borderId="10" xfId="0" applyNumberFormat="1" applyFont="1" applyFill="1" applyBorder="1" applyAlignment="1" applyProtection="1">
      <alignment/>
      <protection/>
    </xf>
    <xf numFmtId="1" fontId="65" fillId="0" borderId="10" xfId="0" applyNumberFormat="1" applyFont="1" applyFill="1" applyBorder="1" applyAlignment="1" applyProtection="1">
      <alignment horizontal="left"/>
      <protection/>
    </xf>
    <xf numFmtId="0" fontId="65" fillId="0" borderId="10" xfId="0" applyNumberFormat="1" applyFont="1" applyFill="1" applyBorder="1" applyAlignment="1" applyProtection="1">
      <alignment horizontal="left"/>
      <protection/>
    </xf>
    <xf numFmtId="1" fontId="2" fillId="0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30" fillId="0" borderId="0" xfId="51" applyFont="1" applyBorder="1" applyAlignment="1">
      <alignment horizontal="center"/>
      <protection/>
    </xf>
    <xf numFmtId="0" fontId="30" fillId="0" borderId="0" xfId="51" applyFont="1" applyBorder="1" applyAlignment="1">
      <alignment/>
      <protection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/>
    </xf>
    <xf numFmtId="0" fontId="31" fillId="0" borderId="18" xfId="0" applyFont="1" applyBorder="1" applyAlignment="1">
      <alignment horizontal="center"/>
    </xf>
    <xf numFmtId="0" fontId="34" fillId="0" borderId="0" xfId="0" applyFont="1" applyAlignment="1">
      <alignment horizontal="center"/>
    </xf>
    <xf numFmtId="4" fontId="65" fillId="0" borderId="10" xfId="0" applyNumberFormat="1" applyFont="1" applyFill="1" applyBorder="1" applyAlignment="1" applyProtection="1">
      <alignment/>
      <protection/>
    </xf>
    <xf numFmtId="0" fontId="65" fillId="34" borderId="10" xfId="0" applyNumberFormat="1" applyFont="1" applyFill="1" applyBorder="1" applyAlignment="1" applyProtection="1">
      <alignment/>
      <protection/>
    </xf>
    <xf numFmtId="4" fontId="65" fillId="34" borderId="10" xfId="0" applyNumberFormat="1" applyFont="1" applyFill="1" applyBorder="1" applyAlignment="1" applyProtection="1">
      <alignment/>
      <protection/>
    </xf>
    <xf numFmtId="1" fontId="65" fillId="34" borderId="10" xfId="0" applyNumberFormat="1" applyFont="1" applyFill="1" applyBorder="1" applyAlignment="1" applyProtection="1">
      <alignment horizontal="left"/>
      <protection/>
    </xf>
    <xf numFmtId="1" fontId="2" fillId="34" borderId="10" xfId="0" applyNumberFormat="1" applyFont="1" applyFill="1" applyBorder="1" applyAlignment="1" applyProtection="1">
      <alignment horizontal="left"/>
      <protection/>
    </xf>
    <xf numFmtId="4" fontId="66" fillId="0" borderId="13" xfId="0" applyNumberFormat="1" applyFont="1" applyFill="1" applyBorder="1" applyAlignment="1" applyProtection="1">
      <alignment vertical="center"/>
      <protection/>
    </xf>
    <xf numFmtId="0" fontId="65" fillId="0" borderId="13" xfId="0" applyNumberFormat="1" applyFont="1" applyFill="1" applyBorder="1" applyAlignment="1" applyProtection="1">
      <alignment/>
      <protection/>
    </xf>
    <xf numFmtId="4" fontId="65" fillId="0" borderId="10" xfId="0" applyNumberFormat="1" applyFont="1" applyBorder="1" applyAlignment="1">
      <alignment/>
    </xf>
    <xf numFmtId="0" fontId="65" fillId="0" borderId="10" xfId="0" applyFont="1" applyBorder="1" applyAlignment="1">
      <alignment horizontal="right"/>
    </xf>
    <xf numFmtId="1" fontId="65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9" fillId="33" borderId="13" xfId="0" applyNumberFormat="1" applyFont="1" applyFill="1" applyBorder="1" applyAlignment="1" applyProtection="1">
      <alignment horizontal="right" vertical="center"/>
      <protection/>
    </xf>
    <xf numFmtId="0" fontId="68" fillId="0" borderId="0" xfId="0" applyFont="1" applyAlignment="1">
      <alignment/>
    </xf>
    <xf numFmtId="0" fontId="65" fillId="0" borderId="10" xfId="0" applyNumberFormat="1" applyFont="1" applyFill="1" applyBorder="1" applyAlignment="1" applyProtection="1">
      <alignment horizontal="right"/>
      <protection/>
    </xf>
    <xf numFmtId="4" fontId="65" fillId="0" borderId="13" xfId="0" applyNumberFormat="1" applyFont="1" applyFill="1" applyBorder="1" applyAlignment="1">
      <alignment horizontal="right"/>
    </xf>
    <xf numFmtId="4" fontId="65" fillId="0" borderId="19" xfId="0" applyNumberFormat="1" applyFont="1" applyFill="1" applyBorder="1" applyAlignment="1">
      <alignment horizontal="right"/>
    </xf>
    <xf numFmtId="4" fontId="65" fillId="0" borderId="1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4" fontId="37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30" fillId="0" borderId="10" xfId="0" applyNumberFormat="1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/>
    </xf>
    <xf numFmtId="4" fontId="39" fillId="0" borderId="1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36" fillId="0" borderId="20" xfId="0" applyFont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36" fillId="0" borderId="21" xfId="0" applyFont="1" applyFill="1" applyBorder="1" applyAlignment="1">
      <alignment horizontal="right"/>
    </xf>
    <xf numFmtId="4" fontId="38" fillId="0" borderId="21" xfId="0" applyNumberFormat="1" applyFont="1" applyFill="1" applyBorder="1" applyAlignment="1">
      <alignment/>
    </xf>
    <xf numFmtId="4" fontId="63" fillId="0" borderId="1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" fontId="67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36" fillId="0" borderId="13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12" fillId="18" borderId="22" xfId="0" applyFont="1" applyFill="1" applyBorder="1" applyAlignment="1">
      <alignment horizontal="center"/>
    </xf>
    <xf numFmtId="0" fontId="12" fillId="18" borderId="23" xfId="0" applyFont="1" applyFill="1" applyBorder="1" applyAlignment="1">
      <alignment horizontal="center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Alignment="1">
      <alignment horizontal="left"/>
    </xf>
    <xf numFmtId="4" fontId="13" fillId="0" borderId="0" xfId="0" applyNumberFormat="1" applyFont="1" applyBorder="1" applyAlignment="1">
      <alignment horizontal="right"/>
    </xf>
    <xf numFmtId="0" fontId="6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1" fillId="0" borderId="21" xfId="0" applyFont="1" applyBorder="1" applyAlignment="1">
      <alignment horizontal="right"/>
    </xf>
    <xf numFmtId="4" fontId="36" fillId="0" borderId="10" xfId="0" applyNumberFormat="1" applyFont="1" applyBorder="1" applyAlignment="1">
      <alignment/>
    </xf>
    <xf numFmtId="4" fontId="36" fillId="0" borderId="21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0" fillId="0" borderId="12" xfId="0" applyFont="1" applyFill="1" applyBorder="1" applyAlignment="1">
      <alignment/>
    </xf>
    <xf numFmtId="0" fontId="42" fillId="0" borderId="12" xfId="0" applyFont="1" applyBorder="1" applyAlignment="1">
      <alignment horizontal="center"/>
    </xf>
    <xf numFmtId="4" fontId="36" fillId="0" borderId="12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 horizontal="center"/>
    </xf>
    <xf numFmtId="0" fontId="30" fillId="0" borderId="0" xfId="0" applyFont="1" applyFill="1" applyBorder="1" applyAlignment="1">
      <alignment/>
    </xf>
    <xf numFmtId="0" fontId="0" fillId="0" borderId="24" xfId="0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2" fillId="18" borderId="22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12" fillId="18" borderId="25" xfId="0" applyFont="1" applyFill="1" applyBorder="1" applyAlignment="1">
      <alignment horizontal="center" vertical="center" wrapText="1"/>
    </xf>
    <xf numFmtId="0" fontId="12" fillId="18" borderId="26" xfId="0" applyFont="1" applyFill="1" applyBorder="1" applyAlignment="1">
      <alignment horizontal="center" vertical="center"/>
    </xf>
    <xf numFmtId="0" fontId="12" fillId="18" borderId="22" xfId="0" applyFont="1" applyFill="1" applyBorder="1" applyAlignment="1">
      <alignment horizontal="center" vertical="center"/>
    </xf>
    <xf numFmtId="0" fontId="12" fillId="18" borderId="23" xfId="0" applyFont="1" applyFill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/>
    </xf>
    <xf numFmtId="0" fontId="65" fillId="34" borderId="10" xfId="0" applyFont="1" applyFill="1" applyBorder="1" applyAlignment="1">
      <alignment/>
    </xf>
    <xf numFmtId="0" fontId="65" fillId="0" borderId="24" xfId="0" applyFont="1" applyBorder="1" applyAlignment="1">
      <alignment/>
    </xf>
    <xf numFmtId="4" fontId="65" fillId="34" borderId="10" xfId="0" applyNumberFormat="1" applyFont="1" applyFill="1" applyBorder="1" applyAlignment="1">
      <alignment/>
    </xf>
    <xf numFmtId="0" fontId="9" fillId="33" borderId="24" xfId="0" applyNumberFormat="1" applyFont="1" applyFill="1" applyBorder="1" applyAlignment="1" applyProtection="1">
      <alignment horizontal="right" vertical="center"/>
      <protection/>
    </xf>
    <xf numFmtId="0" fontId="70" fillId="0" borderId="10" xfId="0" applyFont="1" applyBorder="1" applyAlignment="1">
      <alignment horizontal="center" readingOrder="1"/>
    </xf>
    <xf numFmtId="0" fontId="71" fillId="0" borderId="10" xfId="0" applyFont="1" applyBorder="1" applyAlignment="1">
      <alignment horizontal="center" wrapText="1" readingOrder="1"/>
    </xf>
    <xf numFmtId="0" fontId="7" fillId="0" borderId="0" xfId="0" applyFont="1" applyAlignment="1">
      <alignment horizontal="center"/>
    </xf>
    <xf numFmtId="0" fontId="66" fillId="0" borderId="13" xfId="0" applyNumberFormat="1" applyFont="1" applyFill="1" applyBorder="1" applyAlignment="1" applyProtection="1">
      <alignment horizontal="right" vertical="center"/>
      <protection/>
    </xf>
    <xf numFmtId="0" fontId="66" fillId="0" borderId="24" xfId="0" applyNumberFormat="1" applyFont="1" applyFill="1" applyBorder="1" applyAlignment="1" applyProtection="1">
      <alignment horizontal="right" vertical="center"/>
      <protection/>
    </xf>
    <xf numFmtId="0" fontId="66" fillId="0" borderId="21" xfId="0" applyNumberFormat="1" applyFont="1" applyFill="1" applyBorder="1" applyAlignment="1" applyProtection="1">
      <alignment horizontal="right" vertical="center"/>
      <protection/>
    </xf>
    <xf numFmtId="0" fontId="9" fillId="33" borderId="13" xfId="0" applyNumberFormat="1" applyFont="1" applyFill="1" applyBorder="1" applyAlignment="1" applyProtection="1">
      <alignment horizontal="right" vertical="center"/>
      <protection/>
    </xf>
    <xf numFmtId="0" fontId="9" fillId="33" borderId="24" xfId="0" applyNumberFormat="1" applyFont="1" applyFill="1" applyBorder="1" applyAlignment="1" applyProtection="1">
      <alignment horizontal="right" vertical="center"/>
      <protection/>
    </xf>
    <xf numFmtId="0" fontId="9" fillId="33" borderId="21" xfId="0" applyNumberFormat="1" applyFont="1" applyFill="1" applyBorder="1" applyAlignment="1" applyProtection="1">
      <alignment horizontal="right" vertical="center"/>
      <protection/>
    </xf>
    <xf numFmtId="4" fontId="65" fillId="0" borderId="11" xfId="0" applyNumberFormat="1" applyFont="1" applyBorder="1" applyAlignment="1">
      <alignment horizontal="right" vertical="center"/>
    </xf>
    <xf numFmtId="0" fontId="65" fillId="0" borderId="27" xfId="0" applyFont="1" applyBorder="1" applyAlignment="1">
      <alignment horizontal="right" vertical="center"/>
    </xf>
    <xf numFmtId="0" fontId="65" fillId="0" borderId="12" xfId="0" applyFont="1" applyBorder="1" applyAlignment="1">
      <alignment horizontal="right" vertical="center"/>
    </xf>
    <xf numFmtId="0" fontId="65" fillId="0" borderId="11" xfId="0" applyFont="1" applyBorder="1" applyAlignment="1">
      <alignment horizontal="right" vertical="center"/>
    </xf>
    <xf numFmtId="0" fontId="65" fillId="0" borderId="11" xfId="0" applyFont="1" applyBorder="1" applyAlignment="1">
      <alignment horizontal="right" vertical="center" wrapText="1"/>
    </xf>
    <xf numFmtId="0" fontId="65" fillId="0" borderId="27" xfId="0" applyFont="1" applyBorder="1" applyAlignment="1">
      <alignment horizontal="right" vertical="center" wrapText="1"/>
    </xf>
    <xf numFmtId="0" fontId="65" fillId="0" borderId="12" xfId="0" applyFont="1" applyBorder="1" applyAlignment="1">
      <alignment horizontal="right" vertical="center" wrapText="1"/>
    </xf>
    <xf numFmtId="4" fontId="65" fillId="0" borderId="11" xfId="0" applyNumberFormat="1" applyFont="1" applyFill="1" applyBorder="1" applyAlignment="1">
      <alignment horizontal="right" vertical="center"/>
    </xf>
    <xf numFmtId="4" fontId="65" fillId="0" borderId="27" xfId="0" applyNumberFormat="1" applyFont="1" applyFill="1" applyBorder="1" applyAlignment="1">
      <alignment horizontal="right" vertical="center"/>
    </xf>
    <xf numFmtId="4" fontId="65" fillId="0" borderId="12" xfId="0" applyNumberFormat="1" applyFont="1" applyFill="1" applyBorder="1" applyAlignment="1">
      <alignment horizontal="right" vertical="center"/>
    </xf>
    <xf numFmtId="0" fontId="72" fillId="35" borderId="10" xfId="0" applyNumberFormat="1" applyFont="1" applyFill="1" applyBorder="1" applyAlignment="1" applyProtection="1">
      <alignment horizontal="center"/>
      <protection/>
    </xf>
    <xf numFmtId="4" fontId="65" fillId="0" borderId="27" xfId="0" applyNumberFormat="1" applyFont="1" applyBorder="1" applyAlignment="1">
      <alignment horizontal="right" vertical="center"/>
    </xf>
    <xf numFmtId="4" fontId="65" fillId="0" borderId="12" xfId="0" applyNumberFormat="1" applyFont="1" applyBorder="1" applyAlignment="1">
      <alignment horizontal="right" vertical="center"/>
    </xf>
    <xf numFmtId="0" fontId="65" fillId="0" borderId="11" xfId="0" applyNumberFormat="1" applyFont="1" applyBorder="1" applyAlignment="1">
      <alignment horizontal="right" vertical="center"/>
    </xf>
    <xf numFmtId="0" fontId="65" fillId="0" borderId="27" xfId="0" applyNumberFormat="1" applyFont="1" applyBorder="1" applyAlignment="1">
      <alignment horizontal="right" vertical="center"/>
    </xf>
    <xf numFmtId="0" fontId="65" fillId="0" borderId="12" xfId="0" applyNumberFormat="1" applyFont="1" applyBorder="1" applyAlignment="1">
      <alignment horizontal="right" vertical="center"/>
    </xf>
    <xf numFmtId="0" fontId="65" fillId="0" borderId="11" xfId="0" applyNumberFormat="1" applyFont="1" applyFill="1" applyBorder="1" applyAlignment="1" applyProtection="1">
      <alignment horizontal="right" vertical="center"/>
      <protection/>
    </xf>
    <xf numFmtId="0" fontId="65" fillId="0" borderId="27" xfId="0" applyNumberFormat="1" applyFont="1" applyFill="1" applyBorder="1" applyAlignment="1" applyProtection="1">
      <alignment horizontal="right" vertical="center"/>
      <protection/>
    </xf>
    <xf numFmtId="0" fontId="65" fillId="0" borderId="12" xfId="0" applyNumberFormat="1" applyFont="1" applyFill="1" applyBorder="1" applyAlignment="1" applyProtection="1">
      <alignment horizontal="right" vertical="center"/>
      <protection/>
    </xf>
    <xf numFmtId="0" fontId="66" fillId="0" borderId="0" xfId="0" applyFont="1" applyAlignment="1">
      <alignment horizontal="center"/>
    </xf>
    <xf numFmtId="4" fontId="73" fillId="0" borderId="10" xfId="0" applyNumberFormat="1" applyFont="1" applyBorder="1" applyAlignment="1">
      <alignment horizontal="center"/>
    </xf>
    <xf numFmtId="4" fontId="33" fillId="0" borderId="10" xfId="0" applyNumberFormat="1" applyFont="1" applyBorder="1" applyAlignment="1">
      <alignment horizontal="center"/>
    </xf>
    <xf numFmtId="4" fontId="45" fillId="0" borderId="21" xfId="0" applyNumberFormat="1" applyFont="1" applyBorder="1" applyAlignment="1">
      <alignment horizontal="center"/>
    </xf>
    <xf numFmtId="4" fontId="46" fillId="0" borderId="21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4" fontId="73" fillId="0" borderId="10" xfId="0" applyNumberFormat="1" applyFont="1" applyBorder="1" applyAlignment="1">
      <alignment horizontal="right"/>
    </xf>
    <xf numFmtId="4" fontId="33" fillId="0" borderId="21" xfId="0" applyNumberFormat="1" applyFont="1" applyFill="1" applyBorder="1" applyAlignment="1">
      <alignment/>
    </xf>
    <xf numFmtId="4" fontId="33" fillId="0" borderId="10" xfId="0" applyNumberFormat="1" applyFont="1" applyBorder="1" applyAlignment="1">
      <alignment horizontal="right"/>
    </xf>
    <xf numFmtId="4" fontId="33" fillId="0" borderId="18" xfId="0" applyNumberFormat="1" applyFont="1" applyBorder="1" applyAlignment="1">
      <alignment horizontal="right"/>
    </xf>
    <xf numFmtId="4" fontId="33" fillId="0" borderId="28" xfId="0" applyNumberFormat="1" applyFont="1" applyBorder="1" applyAlignment="1">
      <alignment horizontal="right"/>
    </xf>
    <xf numFmtId="0" fontId="12" fillId="18" borderId="29" xfId="0" applyFont="1" applyFill="1" applyBorder="1" applyAlignment="1">
      <alignment horizontal="center" vertical="center"/>
    </xf>
    <xf numFmtId="0" fontId="30" fillId="0" borderId="21" xfId="0" applyFont="1" applyBorder="1" applyAlignment="1">
      <alignment horizontal="center"/>
    </xf>
    <xf numFmtId="0" fontId="12" fillId="18" borderId="29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65" fillId="0" borderId="10" xfId="0" applyNumberFormat="1" applyFont="1" applyFill="1" applyBorder="1" applyAlignment="1" applyProtection="1">
      <alignment horizontal="center"/>
      <protection/>
    </xf>
    <xf numFmtId="0" fontId="8" fillId="33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/>
      <protection/>
    </xf>
    <xf numFmtId="0" fontId="65" fillId="0" borderId="11" xfId="0" applyNumberFormat="1" applyFont="1" applyFill="1" applyBorder="1" applyAlignment="1" applyProtection="1">
      <alignment horizontal="center" vertical="center"/>
      <protection/>
    </xf>
    <xf numFmtId="0" fontId="65" fillId="0" borderId="27" xfId="0" applyNumberFormat="1" applyFont="1" applyFill="1" applyBorder="1" applyAlignment="1" applyProtection="1">
      <alignment horizontal="center" vertical="center"/>
      <protection/>
    </xf>
    <xf numFmtId="0" fontId="65" fillId="0" borderId="12" xfId="0" applyNumberFormat="1" applyFont="1" applyFill="1" applyBorder="1" applyAlignment="1" applyProtection="1">
      <alignment horizontal="center" vertical="center"/>
      <protection/>
    </xf>
    <xf numFmtId="0" fontId="65" fillId="0" borderId="19" xfId="0" applyNumberFormat="1" applyFont="1" applyFill="1" applyBorder="1" applyAlignment="1" applyProtection="1">
      <alignment horizontal="center" vertical="center"/>
      <protection/>
    </xf>
    <xf numFmtId="0" fontId="65" fillId="0" borderId="31" xfId="0" applyNumberFormat="1" applyFont="1" applyFill="1" applyBorder="1" applyAlignment="1" applyProtection="1">
      <alignment horizontal="center" vertical="center"/>
      <protection/>
    </xf>
    <xf numFmtId="0" fontId="65" fillId="0" borderId="32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horizontal="right" vertical="center"/>
      <protection/>
    </xf>
    <xf numFmtId="4" fontId="67" fillId="0" borderId="21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4" fontId="41" fillId="0" borderId="21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" fontId="41" fillId="0" borderId="0" xfId="0" applyNumberFormat="1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98</xdr:row>
      <xdr:rowOff>76200</xdr:rowOff>
    </xdr:from>
    <xdr:to>
      <xdr:col>6</xdr:col>
      <xdr:colOff>838200</xdr:colOff>
      <xdr:row>100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38100" y="17478375"/>
          <a:ext cx="60674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RELACION DE EQUIPO INSTALADO EN LA ZONA </a:t>
          </a:r>
          <a:r>
            <a:rPr lang="en-US" cap="none" sz="10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SUR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EDO.QUE DEPENDE DEL SISTEMA ESTATAL DE COMUNICACIONES 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SUR</a:t>
          </a:r>
        </a:p>
      </xdr:txBody>
    </xdr:sp>
    <xdr:clientData/>
  </xdr:twoCellAnchor>
  <xdr:twoCellAnchor>
    <xdr:from>
      <xdr:col>0</xdr:col>
      <xdr:colOff>57150</xdr:colOff>
      <xdr:row>195</xdr:row>
      <xdr:rowOff>38100</xdr:rowOff>
    </xdr:from>
    <xdr:to>
      <xdr:col>7</xdr:col>
      <xdr:colOff>0</xdr:colOff>
      <xdr:row>197</xdr:row>
      <xdr:rowOff>57150</xdr:rowOff>
    </xdr:to>
    <xdr:sp>
      <xdr:nvSpPr>
        <xdr:cNvPr id="2" name="Texto 2"/>
        <xdr:cNvSpPr txBox="1">
          <a:spLocks noChangeArrowheads="1"/>
        </xdr:cNvSpPr>
      </xdr:nvSpPr>
      <xdr:spPr>
        <a:xfrm>
          <a:off x="57150" y="36118800"/>
          <a:ext cx="6134100" cy="3619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RELACIÓN DE EQUIPO INSTALADO EN LA ZONA CENTRO DEL EDO.QUE DEPENDE DEL SISTEMA ESTATAL DE COMUNICACIONES(C4)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ZONA  CENTRO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9"/>
  <sheetViews>
    <sheetView tabSelected="1" zoomScale="140" zoomScaleNormal="140" zoomScalePageLayoutView="0" workbookViewId="0" topLeftCell="A1">
      <selection activeCell="D19" sqref="D19"/>
    </sheetView>
  </sheetViews>
  <sheetFormatPr defaultColWidth="11.421875" defaultRowHeight="15"/>
  <cols>
    <col min="1" max="1" width="11.00390625" style="6" customWidth="1"/>
    <col min="2" max="2" width="34.8515625" style="7" customWidth="1"/>
    <col min="3" max="3" width="14.421875" style="6" customWidth="1"/>
    <col min="4" max="4" width="18.7109375" style="8" customWidth="1"/>
    <col min="5" max="5" width="6.57421875" style="8" hidden="1" customWidth="1"/>
    <col min="6" max="6" width="12.7109375" style="8" hidden="1" customWidth="1"/>
    <col min="7" max="7" width="13.8515625" style="8" customWidth="1"/>
    <col min="8" max="10" width="11.421875" style="6" customWidth="1"/>
    <col min="11" max="14" width="11.421875" style="1" customWidth="1"/>
  </cols>
  <sheetData>
    <row r="1" spans="1:10" ht="12" customHeight="1">
      <c r="A1" s="149" t="s">
        <v>113</v>
      </c>
      <c r="B1" s="149"/>
      <c r="C1" s="149"/>
      <c r="D1" s="149"/>
      <c r="E1" s="149"/>
      <c r="F1" s="149"/>
      <c r="G1" s="149"/>
      <c r="H1" s="9"/>
      <c r="I1" s="9"/>
      <c r="J1" s="9"/>
    </row>
    <row r="2" spans="1:10" ht="12" customHeight="1">
      <c r="A2" s="149" t="s">
        <v>114</v>
      </c>
      <c r="B2" s="149"/>
      <c r="C2" s="149"/>
      <c r="D2" s="149"/>
      <c r="E2" s="149"/>
      <c r="F2" s="149"/>
      <c r="G2" s="149"/>
      <c r="H2" s="9"/>
      <c r="I2" s="9"/>
      <c r="J2" s="9"/>
    </row>
    <row r="3" spans="1:10" ht="12" customHeight="1">
      <c r="A3" s="149" t="s">
        <v>115</v>
      </c>
      <c r="B3" s="149"/>
      <c r="C3" s="149"/>
      <c r="D3" s="149"/>
      <c r="E3" s="149"/>
      <c r="F3" s="149"/>
      <c r="G3" s="149"/>
      <c r="H3" s="9"/>
      <c r="I3" s="9"/>
      <c r="J3" s="9"/>
    </row>
    <row r="4" spans="1:10" ht="4.5" customHeight="1">
      <c r="A4" s="30"/>
      <c r="B4" s="31"/>
      <c r="C4" s="30"/>
      <c r="D4" s="29"/>
      <c r="E4" s="29"/>
      <c r="F4" s="29"/>
      <c r="G4" s="29"/>
      <c r="H4" s="9"/>
      <c r="I4" s="9"/>
      <c r="J4" s="9"/>
    </row>
    <row r="5" spans="1:10" ht="12" customHeight="1">
      <c r="A5" s="149" t="s">
        <v>407</v>
      </c>
      <c r="B5" s="149"/>
      <c r="C5" s="149"/>
      <c r="D5" s="149"/>
      <c r="E5" s="149"/>
      <c r="F5" s="149"/>
      <c r="G5" s="149"/>
      <c r="H5" s="9"/>
      <c r="I5" s="9"/>
      <c r="J5" s="9"/>
    </row>
    <row r="6" spans="1:10" ht="12" customHeight="1">
      <c r="A6" s="149"/>
      <c r="B6" s="149"/>
      <c r="C6" s="149"/>
      <c r="D6" s="149"/>
      <c r="E6" s="149"/>
      <c r="F6" s="149"/>
      <c r="G6" s="149"/>
      <c r="H6" s="9"/>
      <c r="I6" s="9"/>
      <c r="J6" s="9"/>
    </row>
    <row r="7" spans="1:10" ht="12" customHeight="1">
      <c r="A7" s="149" t="s">
        <v>414</v>
      </c>
      <c r="B7" s="149"/>
      <c r="C7" s="149"/>
      <c r="D7" s="149"/>
      <c r="E7" s="149"/>
      <c r="F7" s="149"/>
      <c r="G7" s="149"/>
      <c r="H7" s="9"/>
      <c r="I7" s="9"/>
      <c r="J7" s="9"/>
    </row>
    <row r="8" spans="1:10" ht="12" customHeight="1">
      <c r="A8" s="12"/>
      <c r="B8" s="12"/>
      <c r="C8" s="12"/>
      <c r="D8" s="12"/>
      <c r="E8" s="12"/>
      <c r="F8" s="12"/>
      <c r="G8" s="12"/>
      <c r="H8" s="9"/>
      <c r="I8" s="9"/>
      <c r="J8" s="9"/>
    </row>
    <row r="9" spans="1:10" ht="27" customHeight="1">
      <c r="A9" s="148" t="s">
        <v>413</v>
      </c>
      <c r="B9" s="148"/>
      <c r="C9" s="148"/>
      <c r="D9" s="148"/>
      <c r="E9" s="148"/>
      <c r="F9" s="148"/>
      <c r="G9" s="148"/>
      <c r="H9" s="9"/>
      <c r="I9" s="9"/>
      <c r="J9" s="9"/>
    </row>
    <row r="10" spans="1:10" ht="16.5" customHeight="1" thickBot="1">
      <c r="A10" s="9"/>
      <c r="B10" s="10"/>
      <c r="C10" s="9"/>
      <c r="D10" s="11"/>
      <c r="E10" s="11"/>
      <c r="F10" s="11"/>
      <c r="G10" s="11"/>
      <c r="H10" s="9"/>
      <c r="I10" s="9"/>
      <c r="J10" s="9"/>
    </row>
    <row r="11" spans="1:13" s="3" customFormat="1" ht="26.25" customHeight="1" thickBot="1">
      <c r="A11" s="136" t="s">
        <v>0</v>
      </c>
      <c r="B11" s="137" t="s">
        <v>108</v>
      </c>
      <c r="C11" s="137" t="s">
        <v>79</v>
      </c>
      <c r="D11" s="137" t="s">
        <v>1</v>
      </c>
      <c r="E11" s="186" t="s">
        <v>410</v>
      </c>
      <c r="F11" s="138" t="s">
        <v>85</v>
      </c>
      <c r="G11" s="138" t="s">
        <v>422</v>
      </c>
      <c r="H11" s="5"/>
      <c r="I11" s="5"/>
      <c r="J11" s="2"/>
      <c r="K11" s="2"/>
      <c r="L11" s="2"/>
      <c r="M11" s="2"/>
    </row>
    <row r="12" spans="1:13" s="3" customFormat="1" ht="13.5" customHeight="1">
      <c r="A12" s="20">
        <v>1</v>
      </c>
      <c r="B12" s="21" t="s">
        <v>5</v>
      </c>
      <c r="C12" s="24" t="s">
        <v>6</v>
      </c>
      <c r="D12" s="20" t="s">
        <v>7</v>
      </c>
      <c r="E12" s="20">
        <v>22</v>
      </c>
      <c r="F12" s="25">
        <f>3000</f>
        <v>3000</v>
      </c>
      <c r="G12" s="25">
        <f>+F12*E12</f>
        <v>66000</v>
      </c>
      <c r="H12" s="5"/>
      <c r="I12" s="5"/>
      <c r="J12" s="2"/>
      <c r="K12" s="2"/>
      <c r="L12" s="2"/>
      <c r="M12" s="2"/>
    </row>
    <row r="13" spans="1:13" s="3" customFormat="1" ht="13.5" customHeight="1">
      <c r="A13" s="13">
        <v>1</v>
      </c>
      <c r="B13" s="14" t="s">
        <v>420</v>
      </c>
      <c r="C13" s="15" t="s">
        <v>3</v>
      </c>
      <c r="D13" s="13" t="s">
        <v>9</v>
      </c>
      <c r="E13" s="13">
        <v>22</v>
      </c>
      <c r="F13" s="22">
        <f>25000</f>
        <v>25000</v>
      </c>
      <c r="G13" s="25">
        <f>+F13*E13</f>
        <v>550000</v>
      </c>
      <c r="H13" s="5"/>
      <c r="I13" s="5"/>
      <c r="J13" s="2"/>
      <c r="K13" s="2"/>
      <c r="L13" s="2"/>
      <c r="M13" s="2"/>
    </row>
    <row r="14" spans="1:13" s="3" customFormat="1" ht="13.5" customHeight="1">
      <c r="A14" s="13">
        <v>1</v>
      </c>
      <c r="B14" s="27" t="s">
        <v>42</v>
      </c>
      <c r="C14" s="15" t="s">
        <v>3</v>
      </c>
      <c r="D14" s="13" t="s">
        <v>80</v>
      </c>
      <c r="E14" s="13">
        <v>22</v>
      </c>
      <c r="F14" s="22">
        <v>250000</v>
      </c>
      <c r="G14" s="25">
        <f>+F14*E14</f>
        <v>5500000</v>
      </c>
      <c r="H14" s="5"/>
      <c r="I14" s="5"/>
      <c r="J14" s="2"/>
      <c r="K14" s="2"/>
      <c r="L14" s="2"/>
      <c r="M14" s="2"/>
    </row>
    <row r="15" spans="1:13" s="3" customFormat="1" ht="13.5" customHeight="1">
      <c r="A15" s="13">
        <v>1</v>
      </c>
      <c r="B15" s="27" t="s">
        <v>351</v>
      </c>
      <c r="C15" s="15" t="s">
        <v>3</v>
      </c>
      <c r="D15" s="13" t="s">
        <v>11</v>
      </c>
      <c r="E15" s="13">
        <v>22</v>
      </c>
      <c r="F15" s="22">
        <v>35000</v>
      </c>
      <c r="G15" s="25">
        <f>+F15*E15</f>
        <v>770000</v>
      </c>
      <c r="H15" s="5"/>
      <c r="I15" s="5"/>
      <c r="J15" s="2"/>
      <c r="K15" s="2"/>
      <c r="L15" s="2"/>
      <c r="M15" s="2"/>
    </row>
    <row r="16" spans="1:13" s="3" customFormat="1" ht="13.5" customHeight="1">
      <c r="A16" s="16">
        <v>1</v>
      </c>
      <c r="B16" s="79" t="s">
        <v>421</v>
      </c>
      <c r="C16" s="18" t="s">
        <v>3</v>
      </c>
      <c r="D16" s="16" t="s">
        <v>11</v>
      </c>
      <c r="E16" s="13">
        <v>22</v>
      </c>
      <c r="F16" s="26">
        <v>20000</v>
      </c>
      <c r="G16" s="25">
        <f>+F16*E16</f>
        <v>440000</v>
      </c>
      <c r="H16" s="5"/>
      <c r="I16" s="5"/>
      <c r="J16" s="2"/>
      <c r="K16" s="2"/>
      <c r="L16" s="2"/>
      <c r="M16" s="2"/>
    </row>
    <row r="17" spans="1:13" s="3" customFormat="1" ht="13.5" customHeight="1">
      <c r="A17" s="13">
        <v>1</v>
      </c>
      <c r="B17" s="27" t="s">
        <v>352</v>
      </c>
      <c r="C17" s="13" t="s">
        <v>3</v>
      </c>
      <c r="D17" s="13" t="s">
        <v>12</v>
      </c>
      <c r="E17" s="13">
        <v>22</v>
      </c>
      <c r="F17" s="22">
        <v>20000</v>
      </c>
      <c r="G17" s="25">
        <f>+F17*E17</f>
        <v>440000</v>
      </c>
      <c r="H17" s="5"/>
      <c r="I17" s="5"/>
      <c r="J17" s="2"/>
      <c r="K17" s="2"/>
      <c r="L17" s="2"/>
      <c r="M17" s="2"/>
    </row>
    <row r="18" spans="1:13" s="3" customFormat="1" ht="13.5" customHeight="1">
      <c r="A18" s="13">
        <v>1</v>
      </c>
      <c r="B18" s="27" t="s">
        <v>353</v>
      </c>
      <c r="C18" s="13" t="s">
        <v>3</v>
      </c>
      <c r="D18" s="13" t="s">
        <v>13</v>
      </c>
      <c r="E18" s="13">
        <v>22</v>
      </c>
      <c r="F18" s="22">
        <v>15000</v>
      </c>
      <c r="G18" s="25">
        <f>+F18*E18</f>
        <v>330000</v>
      </c>
      <c r="H18" s="5"/>
      <c r="I18" s="5"/>
      <c r="J18" s="2"/>
      <c r="K18" s="2"/>
      <c r="L18" s="2"/>
      <c r="M18" s="2"/>
    </row>
    <row r="19" spans="1:13" s="3" customFormat="1" ht="13.5" customHeight="1">
      <c r="A19" s="13">
        <v>1</v>
      </c>
      <c r="B19" s="14" t="s">
        <v>14</v>
      </c>
      <c r="C19" s="13" t="s">
        <v>3</v>
      </c>
      <c r="D19" s="13" t="s">
        <v>15</v>
      </c>
      <c r="E19" s="13">
        <v>22</v>
      </c>
      <c r="F19" s="22">
        <v>184000</v>
      </c>
      <c r="G19" s="25">
        <f>+F19*E19</f>
        <v>4048000</v>
      </c>
      <c r="H19" s="5"/>
      <c r="I19" s="5"/>
      <c r="J19" s="2"/>
      <c r="K19" s="2"/>
      <c r="L19" s="2"/>
      <c r="M19" s="2"/>
    </row>
    <row r="20" spans="1:13" s="3" customFormat="1" ht="13.5" customHeight="1">
      <c r="A20" s="13">
        <v>1</v>
      </c>
      <c r="B20" s="14" t="s">
        <v>16</v>
      </c>
      <c r="C20" s="15">
        <v>68714</v>
      </c>
      <c r="D20" s="13" t="s">
        <v>17</v>
      </c>
      <c r="E20" s="13">
        <v>22</v>
      </c>
      <c r="F20" s="22">
        <v>20000</v>
      </c>
      <c r="G20" s="25">
        <f>+F20*E20</f>
        <v>440000</v>
      </c>
      <c r="H20" s="5"/>
      <c r="I20" s="5"/>
      <c r="J20" s="2"/>
      <c r="K20" s="2"/>
      <c r="L20" s="2"/>
      <c r="M20" s="2"/>
    </row>
    <row r="21" spans="1:13" s="3" customFormat="1" ht="13.5" customHeight="1">
      <c r="A21" s="80"/>
      <c r="B21" s="81"/>
      <c r="C21" s="81"/>
      <c r="D21" s="81"/>
      <c r="E21" s="81"/>
      <c r="F21" s="81"/>
      <c r="G21" s="82"/>
      <c r="H21" s="5"/>
      <c r="I21" s="5"/>
      <c r="J21" s="2"/>
      <c r="K21" s="2"/>
      <c r="L21" s="2"/>
      <c r="M21" s="2"/>
    </row>
    <row r="22" spans="1:13" s="3" customFormat="1" ht="13.5" customHeight="1">
      <c r="A22" s="80"/>
      <c r="B22" s="81"/>
      <c r="C22" s="81"/>
      <c r="D22" s="83" t="s">
        <v>18</v>
      </c>
      <c r="E22" s="83"/>
      <c r="F22" s="84">
        <f>SUM(F12:F21)</f>
        <v>572000</v>
      </c>
      <c r="G22" s="84">
        <f>SUM(G12:G21)</f>
        <v>12584000</v>
      </c>
      <c r="H22" s="5"/>
      <c r="I22" s="5"/>
      <c r="J22" s="2"/>
      <c r="K22" s="2"/>
      <c r="L22" s="2"/>
      <c r="M22" s="2"/>
    </row>
    <row r="23" spans="1:13" s="3" customFormat="1" ht="15" customHeight="1" thickBot="1">
      <c r="A23" s="85"/>
      <c r="B23"/>
      <c r="C23"/>
      <c r="D23"/>
      <c r="E23"/>
      <c r="F23"/>
      <c r="G23" s="86"/>
      <c r="H23" s="5"/>
      <c r="I23" s="5"/>
      <c r="J23" s="2"/>
      <c r="K23" s="2"/>
      <c r="L23" s="2"/>
      <c r="M23" s="2"/>
    </row>
    <row r="24" spans="1:13" s="3" customFormat="1" ht="23.25" customHeight="1" thickBot="1">
      <c r="A24" s="136" t="s">
        <v>0</v>
      </c>
      <c r="B24" s="137" t="s">
        <v>109</v>
      </c>
      <c r="C24" s="137" t="s">
        <v>79</v>
      </c>
      <c r="D24" s="137" t="s">
        <v>1</v>
      </c>
      <c r="E24" s="186" t="s">
        <v>410</v>
      </c>
      <c r="F24" s="138" t="s">
        <v>85</v>
      </c>
      <c r="G24" s="138" t="s">
        <v>422</v>
      </c>
      <c r="H24" s="5"/>
      <c r="I24" s="5"/>
      <c r="J24" s="2"/>
      <c r="K24" s="2"/>
      <c r="L24" s="2"/>
      <c r="M24" s="2"/>
    </row>
    <row r="25" spans="1:13" s="3" customFormat="1" ht="13.5" customHeight="1">
      <c r="A25" s="13">
        <v>1</v>
      </c>
      <c r="B25" s="27" t="s">
        <v>2</v>
      </c>
      <c r="C25" s="15" t="s">
        <v>3</v>
      </c>
      <c r="D25" s="13" t="s">
        <v>4</v>
      </c>
      <c r="E25" s="20">
        <v>22</v>
      </c>
      <c r="F25" s="22">
        <v>7500</v>
      </c>
      <c r="G25" s="25">
        <f>+F25*E25</f>
        <v>165000</v>
      </c>
      <c r="H25" s="5"/>
      <c r="I25" s="5"/>
      <c r="J25" s="2"/>
      <c r="K25" s="2"/>
      <c r="L25" s="2"/>
      <c r="M25" s="2"/>
    </row>
    <row r="26" spans="1:13" s="3" customFormat="1" ht="13.5" customHeight="1">
      <c r="A26" s="13">
        <v>1</v>
      </c>
      <c r="B26" s="27" t="s">
        <v>5</v>
      </c>
      <c r="C26" s="15" t="s">
        <v>6</v>
      </c>
      <c r="D26" s="13" t="s">
        <v>7</v>
      </c>
      <c r="E26" s="13">
        <v>22</v>
      </c>
      <c r="F26" s="22">
        <v>3000</v>
      </c>
      <c r="G26" s="25">
        <f>+F26*E26</f>
        <v>66000</v>
      </c>
      <c r="H26" s="5"/>
      <c r="I26" s="5"/>
      <c r="J26" s="2"/>
      <c r="K26" s="2"/>
      <c r="L26" s="2"/>
      <c r="M26" s="2"/>
    </row>
    <row r="27" spans="1:13" s="3" customFormat="1" ht="13.5" customHeight="1">
      <c r="A27" s="13">
        <v>1</v>
      </c>
      <c r="B27" s="27" t="s">
        <v>350</v>
      </c>
      <c r="C27" s="15" t="s">
        <v>3</v>
      </c>
      <c r="D27" s="13" t="s">
        <v>9</v>
      </c>
      <c r="E27" s="13">
        <v>22</v>
      </c>
      <c r="F27" s="22">
        <v>25000</v>
      </c>
      <c r="G27" s="25">
        <f>+F27*E27</f>
        <v>550000</v>
      </c>
      <c r="H27" s="5"/>
      <c r="I27" s="5"/>
      <c r="J27" s="2"/>
      <c r="K27" s="2"/>
      <c r="L27" s="2"/>
      <c r="M27" s="2"/>
    </row>
    <row r="28" spans="1:13" s="3" customFormat="1" ht="13.5" customHeight="1">
      <c r="A28" s="13">
        <v>1</v>
      </c>
      <c r="B28" s="27" t="s">
        <v>354</v>
      </c>
      <c r="C28" s="15" t="s">
        <v>3</v>
      </c>
      <c r="D28" s="13" t="s">
        <v>10</v>
      </c>
      <c r="E28" s="13">
        <v>22</v>
      </c>
      <c r="F28" s="22">
        <v>15000</v>
      </c>
      <c r="G28" s="25">
        <f>+F28*E28</f>
        <v>330000</v>
      </c>
      <c r="H28" s="5"/>
      <c r="I28" s="5"/>
      <c r="J28" s="2"/>
      <c r="K28" s="2"/>
      <c r="L28" s="2"/>
      <c r="M28" s="2"/>
    </row>
    <row r="29" spans="1:13" s="3" customFormat="1" ht="13.5" customHeight="1">
      <c r="A29" s="13">
        <v>1</v>
      </c>
      <c r="B29" s="27" t="s">
        <v>352</v>
      </c>
      <c r="C29" s="13" t="s">
        <v>3</v>
      </c>
      <c r="D29" s="15" t="s">
        <v>355</v>
      </c>
      <c r="E29" s="13">
        <v>22</v>
      </c>
      <c r="F29" s="87">
        <v>20000</v>
      </c>
      <c r="G29" s="25">
        <f>+F29*E29</f>
        <v>440000</v>
      </c>
      <c r="H29" s="5"/>
      <c r="I29" s="5"/>
      <c r="J29" s="2"/>
      <c r="K29" s="2"/>
      <c r="L29" s="2"/>
      <c r="M29" s="2"/>
    </row>
    <row r="30" spans="1:13" s="3" customFormat="1" ht="13.5" customHeight="1">
      <c r="A30" s="13">
        <v>1</v>
      </c>
      <c r="B30" s="27" t="s">
        <v>353</v>
      </c>
      <c r="C30" s="13" t="s">
        <v>3</v>
      </c>
      <c r="D30" s="15" t="s">
        <v>13</v>
      </c>
      <c r="E30" s="13">
        <v>22</v>
      </c>
      <c r="F30" s="87">
        <v>15000</v>
      </c>
      <c r="G30" s="25">
        <f>+F30*E30</f>
        <v>330000</v>
      </c>
      <c r="H30" s="5"/>
      <c r="I30" s="5"/>
      <c r="J30" s="2"/>
      <c r="K30" s="2"/>
      <c r="L30" s="2"/>
      <c r="M30" s="2"/>
    </row>
    <row r="31" spans="1:13" s="3" customFormat="1" ht="13.5" customHeight="1">
      <c r="A31" s="13">
        <v>1</v>
      </c>
      <c r="B31" s="27" t="s">
        <v>14</v>
      </c>
      <c r="C31" s="13" t="s">
        <v>3</v>
      </c>
      <c r="D31" s="15" t="s">
        <v>15</v>
      </c>
      <c r="E31" s="13">
        <v>22</v>
      </c>
      <c r="F31" s="87">
        <v>184000</v>
      </c>
      <c r="G31" s="25">
        <f>+F31*E31</f>
        <v>4048000</v>
      </c>
      <c r="H31" s="5"/>
      <c r="I31" s="5"/>
      <c r="J31" s="2"/>
      <c r="K31" s="2"/>
      <c r="L31" s="2"/>
      <c r="M31" s="2"/>
    </row>
    <row r="32" spans="1:13" s="3" customFormat="1" ht="13.5" customHeight="1">
      <c r="A32" s="15">
        <v>1</v>
      </c>
      <c r="B32" s="27" t="s">
        <v>16</v>
      </c>
      <c r="C32" s="15">
        <v>1122151</v>
      </c>
      <c r="D32" s="15" t="s">
        <v>17</v>
      </c>
      <c r="E32" s="13">
        <v>22</v>
      </c>
      <c r="F32" s="87">
        <v>20000</v>
      </c>
      <c r="G32" s="25">
        <f>+F32*E32</f>
        <v>440000</v>
      </c>
      <c r="H32" s="5"/>
      <c r="I32" s="5"/>
      <c r="J32" s="2"/>
      <c r="K32" s="2"/>
      <c r="L32" s="2"/>
      <c r="M32" s="2"/>
    </row>
    <row r="33" spans="1:13" s="3" customFormat="1" ht="13.5" customHeight="1">
      <c r="A33" s="88"/>
      <c r="B33" s="89"/>
      <c r="C33" s="88"/>
      <c r="D33" s="88"/>
      <c r="E33" s="88"/>
      <c r="F33" s="88"/>
      <c r="G33" s="25"/>
      <c r="H33" s="5"/>
      <c r="I33" s="5"/>
      <c r="J33" s="2"/>
      <c r="K33" s="2"/>
      <c r="L33" s="2"/>
      <c r="M33" s="2"/>
    </row>
    <row r="34" spans="1:13" s="3" customFormat="1" ht="13.5" customHeight="1">
      <c r="A34" s="85"/>
      <c r="B34"/>
      <c r="C34"/>
      <c r="D34" s="83" t="s">
        <v>18</v>
      </c>
      <c r="E34" s="83"/>
      <c r="F34" s="84">
        <f>SUM(F25:F33)</f>
        <v>289500</v>
      </c>
      <c r="G34" s="84">
        <f>SUM(G25:G33)</f>
        <v>6369000</v>
      </c>
      <c r="H34" s="5"/>
      <c r="I34" s="5"/>
      <c r="J34" s="2"/>
      <c r="K34" s="2"/>
      <c r="L34" s="2"/>
      <c r="M34" s="2"/>
    </row>
    <row r="35" spans="1:13" s="3" customFormat="1" ht="13.5" customHeight="1" thickBot="1">
      <c r="A35" s="85"/>
      <c r="B35"/>
      <c r="C35"/>
      <c r="D35"/>
      <c r="E35"/>
      <c r="F35"/>
      <c r="G35" s="86"/>
      <c r="H35" s="5"/>
      <c r="I35" s="5"/>
      <c r="J35" s="2"/>
      <c r="K35" s="2"/>
      <c r="L35" s="2"/>
      <c r="M35" s="2"/>
    </row>
    <row r="36" spans="1:13" s="3" customFormat="1" ht="18.75" customHeight="1" thickBot="1">
      <c r="A36" s="136" t="s">
        <v>0</v>
      </c>
      <c r="B36" s="137" t="s">
        <v>84</v>
      </c>
      <c r="C36" s="137" t="s">
        <v>79</v>
      </c>
      <c r="D36" s="137" t="s">
        <v>1</v>
      </c>
      <c r="E36" s="186" t="s">
        <v>410</v>
      </c>
      <c r="F36" s="138" t="s">
        <v>85</v>
      </c>
      <c r="G36" s="138" t="s">
        <v>422</v>
      </c>
      <c r="H36" s="5"/>
      <c r="I36" s="5"/>
      <c r="J36" s="2"/>
      <c r="K36" s="2"/>
      <c r="L36" s="2"/>
      <c r="M36" s="2"/>
    </row>
    <row r="37" spans="1:13" s="3" customFormat="1" ht="13.5" customHeight="1">
      <c r="A37" s="20">
        <v>1</v>
      </c>
      <c r="B37" s="21" t="s">
        <v>5</v>
      </c>
      <c r="C37" s="24" t="s">
        <v>6</v>
      </c>
      <c r="D37" s="20" t="s">
        <v>7</v>
      </c>
      <c r="E37" s="20">
        <v>22</v>
      </c>
      <c r="F37" s="25">
        <v>3000</v>
      </c>
      <c r="G37" s="25">
        <f>+F37*E37</f>
        <v>66000</v>
      </c>
      <c r="H37" s="5"/>
      <c r="I37" s="5"/>
      <c r="J37" s="2"/>
      <c r="K37" s="2"/>
      <c r="L37" s="2"/>
      <c r="M37" s="2"/>
    </row>
    <row r="38" spans="1:13" s="3" customFormat="1" ht="13.5" customHeight="1">
      <c r="A38" s="13">
        <v>1</v>
      </c>
      <c r="B38" s="14" t="s">
        <v>350</v>
      </c>
      <c r="C38" s="15" t="s">
        <v>3</v>
      </c>
      <c r="D38" s="13" t="s">
        <v>9</v>
      </c>
      <c r="E38" s="13">
        <v>22</v>
      </c>
      <c r="F38" s="22">
        <v>10000</v>
      </c>
      <c r="G38" s="25">
        <f aca="true" t="shared" si="0" ref="G38:G43">+F38*E38</f>
        <v>220000</v>
      </c>
      <c r="H38" s="5"/>
      <c r="I38" s="5"/>
      <c r="J38" s="2"/>
      <c r="K38" s="2"/>
      <c r="L38" s="2"/>
      <c r="M38" s="2"/>
    </row>
    <row r="39" spans="1:13" s="3" customFormat="1" ht="13.5" customHeight="1">
      <c r="A39" s="13">
        <v>1</v>
      </c>
      <c r="B39" s="14" t="s">
        <v>42</v>
      </c>
      <c r="C39" s="15" t="s">
        <v>3</v>
      </c>
      <c r="D39" s="13" t="s">
        <v>356</v>
      </c>
      <c r="E39" s="13">
        <v>22</v>
      </c>
      <c r="F39" s="22">
        <v>10000</v>
      </c>
      <c r="G39" s="25">
        <f t="shared" si="0"/>
        <v>220000</v>
      </c>
      <c r="H39" s="5"/>
      <c r="I39" s="5"/>
      <c r="J39" s="2"/>
      <c r="K39" s="2"/>
      <c r="L39" s="2"/>
      <c r="M39" s="2"/>
    </row>
    <row r="40" spans="1:13" s="3" customFormat="1" ht="13.5" customHeight="1">
      <c r="A40" s="13">
        <v>1</v>
      </c>
      <c r="B40" s="27" t="s">
        <v>352</v>
      </c>
      <c r="C40" s="13" t="s">
        <v>3</v>
      </c>
      <c r="D40" s="13" t="s">
        <v>12</v>
      </c>
      <c r="E40" s="13">
        <v>22</v>
      </c>
      <c r="F40" s="22">
        <v>20000</v>
      </c>
      <c r="G40" s="25">
        <f t="shared" si="0"/>
        <v>440000</v>
      </c>
      <c r="H40" s="5"/>
      <c r="I40" s="5"/>
      <c r="J40" s="2"/>
      <c r="K40" s="2"/>
      <c r="L40" s="2"/>
      <c r="M40" s="2"/>
    </row>
    <row r="41" spans="1:13" s="3" customFormat="1" ht="13.5" customHeight="1">
      <c r="A41" s="13">
        <v>1</v>
      </c>
      <c r="B41" s="27" t="s">
        <v>353</v>
      </c>
      <c r="C41" s="13" t="s">
        <v>3</v>
      </c>
      <c r="D41" s="13" t="s">
        <v>13</v>
      </c>
      <c r="E41" s="13">
        <v>22</v>
      </c>
      <c r="F41" s="22">
        <v>15000</v>
      </c>
      <c r="G41" s="25">
        <f t="shared" si="0"/>
        <v>330000</v>
      </c>
      <c r="H41" s="5"/>
      <c r="I41" s="5"/>
      <c r="J41" s="2"/>
      <c r="K41" s="2"/>
      <c r="L41" s="2"/>
      <c r="M41" s="2"/>
    </row>
    <row r="42" spans="1:13" s="3" customFormat="1" ht="13.5" customHeight="1">
      <c r="A42" s="13">
        <v>1</v>
      </c>
      <c r="B42" s="14" t="s">
        <v>14</v>
      </c>
      <c r="C42" s="13" t="s">
        <v>3</v>
      </c>
      <c r="D42" s="13" t="s">
        <v>15</v>
      </c>
      <c r="E42" s="13">
        <v>22</v>
      </c>
      <c r="F42" s="22">
        <v>184000</v>
      </c>
      <c r="G42" s="25">
        <f t="shared" si="0"/>
        <v>4048000</v>
      </c>
      <c r="H42" s="5"/>
      <c r="I42" s="5"/>
      <c r="J42" s="2"/>
      <c r="K42" s="2"/>
      <c r="L42" s="2"/>
      <c r="M42" s="2"/>
    </row>
    <row r="43" spans="1:13" s="3" customFormat="1" ht="13.5" customHeight="1">
      <c r="A43" s="13">
        <v>1</v>
      </c>
      <c r="B43" s="14" t="s">
        <v>16</v>
      </c>
      <c r="C43" s="15" t="s">
        <v>357</v>
      </c>
      <c r="D43" s="13" t="s">
        <v>17</v>
      </c>
      <c r="E43" s="13">
        <v>22</v>
      </c>
      <c r="F43" s="22">
        <v>20000</v>
      </c>
      <c r="G43" s="25">
        <f t="shared" si="0"/>
        <v>440000</v>
      </c>
      <c r="H43" s="5"/>
      <c r="I43" s="5"/>
      <c r="J43" s="2"/>
      <c r="K43" s="2"/>
      <c r="L43" s="2"/>
      <c r="M43" s="2"/>
    </row>
    <row r="44" spans="1:13" s="3" customFormat="1" ht="15.75" customHeight="1">
      <c r="A44" s="80"/>
      <c r="B44" s="81"/>
      <c r="C44" s="81"/>
      <c r="D44" s="81"/>
      <c r="E44" s="81"/>
      <c r="F44" s="81"/>
      <c r="G44" s="82"/>
      <c r="H44" s="5"/>
      <c r="I44" s="5"/>
      <c r="J44" s="2"/>
      <c r="K44" s="2"/>
      <c r="L44" s="2"/>
      <c r="M44" s="2"/>
    </row>
    <row r="45" spans="1:13" s="3" customFormat="1" ht="13.5" customHeight="1">
      <c r="A45" s="80"/>
      <c r="B45" s="81"/>
      <c r="C45" s="81"/>
      <c r="D45" s="83" t="s">
        <v>18</v>
      </c>
      <c r="E45" s="83"/>
      <c r="F45" s="84">
        <f>SUM(F37:F44)</f>
        <v>262000</v>
      </c>
      <c r="G45" s="84">
        <f>SUM(G37:G44)</f>
        <v>5764000</v>
      </c>
      <c r="H45" s="5"/>
      <c r="I45" s="5"/>
      <c r="J45" s="2"/>
      <c r="K45" s="2"/>
      <c r="L45" s="2"/>
      <c r="M45" s="2"/>
    </row>
    <row r="46" spans="8:13" s="3" customFormat="1" ht="13.5" customHeight="1" thickBot="1">
      <c r="H46" s="5"/>
      <c r="I46" s="5"/>
      <c r="J46" s="2"/>
      <c r="K46" s="2"/>
      <c r="L46" s="2"/>
      <c r="M46" s="2"/>
    </row>
    <row r="47" spans="1:13" s="3" customFormat="1" ht="18.75" customHeight="1" thickBot="1">
      <c r="A47" s="136" t="s">
        <v>0</v>
      </c>
      <c r="B47" s="137" t="s">
        <v>110</v>
      </c>
      <c r="C47" s="137" t="s">
        <v>79</v>
      </c>
      <c r="D47" s="137" t="s">
        <v>1</v>
      </c>
      <c r="E47" s="186" t="s">
        <v>410</v>
      </c>
      <c r="F47" s="138" t="s">
        <v>85</v>
      </c>
      <c r="G47" s="138" t="s">
        <v>422</v>
      </c>
      <c r="H47" s="5"/>
      <c r="I47" s="5"/>
      <c r="J47" s="2"/>
      <c r="K47" s="2"/>
      <c r="L47" s="2"/>
      <c r="M47" s="2"/>
    </row>
    <row r="48" spans="1:13" s="3" customFormat="1" ht="16.5" customHeight="1">
      <c r="A48" s="13">
        <v>1</v>
      </c>
      <c r="B48" s="27" t="s">
        <v>19</v>
      </c>
      <c r="C48" s="15" t="s">
        <v>3</v>
      </c>
      <c r="D48" s="13" t="s">
        <v>4</v>
      </c>
      <c r="E48" s="20">
        <v>22</v>
      </c>
      <c r="F48" s="22">
        <v>15000</v>
      </c>
      <c r="G48" s="22">
        <f>+F48*E48</f>
        <v>330000</v>
      </c>
      <c r="H48" s="5"/>
      <c r="I48" s="5"/>
      <c r="J48" s="2"/>
      <c r="K48" s="2"/>
      <c r="L48" s="2"/>
      <c r="M48" s="2"/>
    </row>
    <row r="49" spans="1:13" s="3" customFormat="1" ht="13.5" customHeight="1">
      <c r="A49" s="13">
        <v>1</v>
      </c>
      <c r="B49" s="14" t="s">
        <v>20</v>
      </c>
      <c r="C49" s="15" t="s">
        <v>3</v>
      </c>
      <c r="D49" s="13" t="s">
        <v>21</v>
      </c>
      <c r="E49" s="13">
        <v>22</v>
      </c>
      <c r="F49" s="22">
        <v>3000</v>
      </c>
      <c r="G49" s="22">
        <f aca="true" t="shared" si="1" ref="G49:G62">+F49*E49</f>
        <v>66000</v>
      </c>
      <c r="H49" s="5"/>
      <c r="I49" s="5"/>
      <c r="J49" s="5"/>
      <c r="K49" s="5"/>
      <c r="L49" s="5"/>
      <c r="M49" s="5"/>
    </row>
    <row r="50" spans="1:13" s="3" customFormat="1" ht="15.75" customHeight="1">
      <c r="A50" s="13">
        <v>1</v>
      </c>
      <c r="B50" s="14" t="s">
        <v>20</v>
      </c>
      <c r="C50" s="15" t="s">
        <v>3</v>
      </c>
      <c r="D50" s="13" t="s">
        <v>21</v>
      </c>
      <c r="E50" s="13">
        <v>22</v>
      </c>
      <c r="F50" s="22">
        <v>3000</v>
      </c>
      <c r="G50" s="22">
        <f t="shared" si="1"/>
        <v>66000</v>
      </c>
      <c r="H50" s="5"/>
      <c r="I50" s="5"/>
      <c r="J50" s="5"/>
      <c r="K50" s="5"/>
      <c r="L50" s="5"/>
      <c r="M50" s="5"/>
    </row>
    <row r="51" spans="1:13" s="3" customFormat="1" ht="13.5" customHeight="1">
      <c r="A51" s="13">
        <v>1</v>
      </c>
      <c r="B51" s="14" t="s">
        <v>22</v>
      </c>
      <c r="C51" s="15" t="s">
        <v>3</v>
      </c>
      <c r="D51" s="13" t="s">
        <v>9</v>
      </c>
      <c r="E51" s="13">
        <v>22</v>
      </c>
      <c r="F51" s="22">
        <v>25000</v>
      </c>
      <c r="G51" s="22">
        <f t="shared" si="1"/>
        <v>550000</v>
      </c>
      <c r="H51" s="5"/>
      <c r="I51" s="5"/>
      <c r="J51" s="5"/>
      <c r="K51" s="5"/>
      <c r="L51" s="5"/>
      <c r="M51" s="5"/>
    </row>
    <row r="52" spans="1:13" s="3" customFormat="1" ht="13.5" customHeight="1">
      <c r="A52" s="13">
        <v>1</v>
      </c>
      <c r="B52" s="14" t="s">
        <v>23</v>
      </c>
      <c r="C52" s="15" t="s">
        <v>3</v>
      </c>
      <c r="D52" s="13" t="s">
        <v>24</v>
      </c>
      <c r="E52" s="13">
        <v>22</v>
      </c>
      <c r="F52" s="22">
        <v>300000</v>
      </c>
      <c r="G52" s="22">
        <f t="shared" si="1"/>
        <v>6600000</v>
      </c>
      <c r="H52" s="5"/>
      <c r="I52" s="5"/>
      <c r="J52" s="2"/>
      <c r="K52" s="2"/>
      <c r="L52" s="2"/>
      <c r="M52" s="2"/>
    </row>
    <row r="53" spans="1:13" s="3" customFormat="1" ht="13.5" customHeight="1">
      <c r="A53" s="13">
        <v>1</v>
      </c>
      <c r="B53" s="27" t="s">
        <v>358</v>
      </c>
      <c r="C53" s="13" t="s">
        <v>3</v>
      </c>
      <c r="D53" s="13" t="s">
        <v>11</v>
      </c>
      <c r="E53" s="13">
        <v>22</v>
      </c>
      <c r="F53" s="22">
        <v>35000</v>
      </c>
      <c r="G53" s="22">
        <f t="shared" si="1"/>
        <v>770000</v>
      </c>
      <c r="H53" s="5"/>
      <c r="I53" s="5"/>
      <c r="J53" s="2"/>
      <c r="K53" s="2"/>
      <c r="L53" s="2"/>
      <c r="M53" s="2"/>
    </row>
    <row r="54" spans="1:13" s="3" customFormat="1" ht="13.5" customHeight="1">
      <c r="A54" s="13">
        <v>1</v>
      </c>
      <c r="B54" s="27" t="s">
        <v>359</v>
      </c>
      <c r="C54" s="13" t="s">
        <v>25</v>
      </c>
      <c r="D54" s="13" t="s">
        <v>11</v>
      </c>
      <c r="E54" s="13">
        <v>22</v>
      </c>
      <c r="F54" s="22">
        <v>35000</v>
      </c>
      <c r="G54" s="22">
        <f t="shared" si="1"/>
        <v>770000</v>
      </c>
      <c r="H54" s="5"/>
      <c r="I54" s="5"/>
      <c r="J54" s="2"/>
      <c r="K54" s="2"/>
      <c r="L54" s="2"/>
      <c r="M54" s="2"/>
    </row>
    <row r="55" spans="1:13" s="3" customFormat="1" ht="13.5" customHeight="1">
      <c r="A55" s="13">
        <v>1</v>
      </c>
      <c r="B55" s="27" t="s">
        <v>360</v>
      </c>
      <c r="C55" s="13" t="s">
        <v>26</v>
      </c>
      <c r="D55" s="13" t="s">
        <v>11</v>
      </c>
      <c r="E55" s="13">
        <v>22</v>
      </c>
      <c r="F55" s="22">
        <v>35000</v>
      </c>
      <c r="G55" s="22">
        <f t="shared" si="1"/>
        <v>770000</v>
      </c>
      <c r="H55" s="5"/>
      <c r="I55" s="5"/>
      <c r="J55" s="2"/>
      <c r="K55" s="2"/>
      <c r="L55" s="2"/>
      <c r="M55" s="2"/>
    </row>
    <row r="56" spans="1:13" s="3" customFormat="1" ht="13.5" customHeight="1">
      <c r="A56" s="13">
        <v>1</v>
      </c>
      <c r="B56" s="79" t="s">
        <v>361</v>
      </c>
      <c r="C56" s="13" t="s">
        <v>3</v>
      </c>
      <c r="D56" s="13" t="s">
        <v>11</v>
      </c>
      <c r="E56" s="13">
        <v>22</v>
      </c>
      <c r="F56" s="22">
        <v>20000</v>
      </c>
      <c r="G56" s="22">
        <f t="shared" si="1"/>
        <v>440000</v>
      </c>
      <c r="H56" s="5"/>
      <c r="I56" s="5"/>
      <c r="J56" s="2"/>
      <c r="K56" s="2"/>
      <c r="L56" s="2"/>
      <c r="M56" s="2"/>
    </row>
    <row r="57" spans="1:13" s="3" customFormat="1" ht="13.5" customHeight="1">
      <c r="A57" s="13">
        <v>1</v>
      </c>
      <c r="B57" s="27" t="s">
        <v>361</v>
      </c>
      <c r="C57" s="13" t="s">
        <v>3</v>
      </c>
      <c r="D57" s="13" t="s">
        <v>11</v>
      </c>
      <c r="E57" s="13">
        <v>22</v>
      </c>
      <c r="F57" s="22">
        <v>20000</v>
      </c>
      <c r="G57" s="22">
        <f t="shared" si="1"/>
        <v>440000</v>
      </c>
      <c r="H57" s="5"/>
      <c r="I57" s="5"/>
      <c r="J57" s="2"/>
      <c r="K57" s="2"/>
      <c r="L57" s="2"/>
      <c r="M57" s="2"/>
    </row>
    <row r="58" spans="1:13" s="3" customFormat="1" ht="13.5" customHeight="1">
      <c r="A58" s="13">
        <v>1</v>
      </c>
      <c r="B58" s="27" t="s">
        <v>361</v>
      </c>
      <c r="C58" s="13" t="s">
        <v>3</v>
      </c>
      <c r="D58" s="13" t="s">
        <v>11</v>
      </c>
      <c r="E58" s="13">
        <v>22</v>
      </c>
      <c r="F58" s="22">
        <v>20000</v>
      </c>
      <c r="G58" s="22">
        <f t="shared" si="1"/>
        <v>440000</v>
      </c>
      <c r="H58" s="5"/>
      <c r="I58" s="5"/>
      <c r="J58" s="2"/>
      <c r="K58" s="2"/>
      <c r="L58" s="2"/>
      <c r="M58" s="2"/>
    </row>
    <row r="59" spans="1:13" s="3" customFormat="1" ht="13.5" customHeight="1">
      <c r="A59" s="13">
        <v>1</v>
      </c>
      <c r="B59" s="27" t="s">
        <v>352</v>
      </c>
      <c r="C59" s="15" t="s">
        <v>3</v>
      </c>
      <c r="D59" s="13" t="s">
        <v>12</v>
      </c>
      <c r="E59" s="13">
        <v>22</v>
      </c>
      <c r="F59" s="22">
        <v>20000</v>
      </c>
      <c r="G59" s="22">
        <f t="shared" si="1"/>
        <v>440000</v>
      </c>
      <c r="H59" s="5"/>
      <c r="I59" s="5"/>
      <c r="J59" s="2"/>
      <c r="K59" s="2"/>
      <c r="L59" s="2"/>
      <c r="M59" s="2"/>
    </row>
    <row r="60" spans="1:13" s="3" customFormat="1" ht="13.5" customHeight="1">
      <c r="A60" s="13">
        <v>1</v>
      </c>
      <c r="B60" s="14" t="s">
        <v>353</v>
      </c>
      <c r="C60" s="15" t="s">
        <v>3</v>
      </c>
      <c r="D60" s="13" t="s">
        <v>13</v>
      </c>
      <c r="E60" s="13">
        <v>22</v>
      </c>
      <c r="F60" s="22">
        <v>15000</v>
      </c>
      <c r="G60" s="22">
        <f t="shared" si="1"/>
        <v>330000</v>
      </c>
      <c r="H60" s="5"/>
      <c r="I60" s="5"/>
      <c r="J60" s="2"/>
      <c r="K60" s="2"/>
      <c r="L60" s="2"/>
      <c r="M60" s="2"/>
    </row>
    <row r="61" spans="1:13" s="3" customFormat="1" ht="13.5" customHeight="1">
      <c r="A61" s="13">
        <v>1</v>
      </c>
      <c r="B61" s="14" t="s">
        <v>14</v>
      </c>
      <c r="C61" s="15" t="s">
        <v>3</v>
      </c>
      <c r="D61" s="13" t="s">
        <v>15</v>
      </c>
      <c r="E61" s="13">
        <v>22</v>
      </c>
      <c r="F61" s="22">
        <v>250000</v>
      </c>
      <c r="G61" s="22">
        <f t="shared" si="1"/>
        <v>5500000</v>
      </c>
      <c r="H61" s="5"/>
      <c r="I61" s="5"/>
      <c r="J61" s="2"/>
      <c r="K61" s="2"/>
      <c r="L61" s="2"/>
      <c r="M61" s="2"/>
    </row>
    <row r="62" spans="1:13" s="3" customFormat="1" ht="13.5" customHeight="1">
      <c r="A62" s="13">
        <v>1</v>
      </c>
      <c r="B62" s="14" t="s">
        <v>27</v>
      </c>
      <c r="C62" s="15">
        <v>1122154</v>
      </c>
      <c r="D62" s="13" t="s">
        <v>17</v>
      </c>
      <c r="E62" s="13">
        <v>22</v>
      </c>
      <c r="F62" s="22">
        <v>20000</v>
      </c>
      <c r="G62" s="22">
        <f t="shared" si="1"/>
        <v>440000</v>
      </c>
      <c r="H62" s="5"/>
      <c r="I62" s="5"/>
      <c r="J62" s="2"/>
      <c r="K62" s="2"/>
      <c r="L62" s="2"/>
      <c r="M62" s="2"/>
    </row>
    <row r="63" spans="1:13" s="3" customFormat="1" ht="13.5" customHeight="1">
      <c r="A63" s="85"/>
      <c r="B63"/>
      <c r="C63"/>
      <c r="D63"/>
      <c r="E63"/>
      <c r="F63"/>
      <c r="G63" s="86"/>
      <c r="H63" s="5"/>
      <c r="I63" s="5"/>
      <c r="J63" s="2"/>
      <c r="K63" s="2"/>
      <c r="L63" s="2"/>
      <c r="M63" s="2"/>
    </row>
    <row r="64" spans="1:13" s="3" customFormat="1" ht="13.5" customHeight="1">
      <c r="A64" s="85"/>
      <c r="B64"/>
      <c r="C64"/>
      <c r="D64" s="90" t="s">
        <v>18</v>
      </c>
      <c r="E64" s="90"/>
      <c r="F64" s="84">
        <f>SUM(F48:F63)</f>
        <v>816000</v>
      </c>
      <c r="G64" s="84">
        <f>SUM(G48:G63)</f>
        <v>17952000</v>
      </c>
      <c r="H64" s="5"/>
      <c r="I64" s="5"/>
      <c r="J64" s="2"/>
      <c r="K64" s="2"/>
      <c r="L64" s="2"/>
      <c r="M64" s="2"/>
    </row>
    <row r="65" spans="1:13" s="3" customFormat="1" ht="13.5" customHeight="1" thickBot="1">
      <c r="A65" s="85"/>
      <c r="B65"/>
      <c r="C65"/>
      <c r="H65" s="5"/>
      <c r="I65" s="5"/>
      <c r="J65" s="2"/>
      <c r="K65" s="2"/>
      <c r="L65" s="2"/>
      <c r="M65" s="2"/>
    </row>
    <row r="66" spans="1:13" s="3" customFormat="1" ht="18" customHeight="1" thickBot="1">
      <c r="A66" s="136" t="s">
        <v>0</v>
      </c>
      <c r="B66" s="137" t="s">
        <v>86</v>
      </c>
      <c r="C66" s="137" t="s">
        <v>79</v>
      </c>
      <c r="D66" s="137" t="s">
        <v>1</v>
      </c>
      <c r="E66" s="186" t="s">
        <v>410</v>
      </c>
      <c r="F66" s="138" t="s">
        <v>85</v>
      </c>
      <c r="G66" s="138" t="s">
        <v>422</v>
      </c>
      <c r="H66" s="5"/>
      <c r="I66" s="5"/>
      <c r="J66" s="2"/>
      <c r="K66" s="2"/>
      <c r="L66" s="2"/>
      <c r="M66" s="2"/>
    </row>
    <row r="67" spans="1:13" s="3" customFormat="1" ht="16.5" customHeight="1">
      <c r="A67" s="13">
        <v>1</v>
      </c>
      <c r="B67" s="14" t="s">
        <v>29</v>
      </c>
      <c r="C67" s="13" t="s">
        <v>3</v>
      </c>
      <c r="D67" s="13" t="s">
        <v>21</v>
      </c>
      <c r="E67" s="13">
        <v>22</v>
      </c>
      <c r="F67" s="22">
        <v>3000</v>
      </c>
      <c r="G67" s="22">
        <f>+F67*E67</f>
        <v>66000</v>
      </c>
      <c r="H67" s="5"/>
      <c r="I67" s="5"/>
      <c r="J67" s="2"/>
      <c r="K67" s="2"/>
      <c r="L67" s="2"/>
      <c r="M67" s="2"/>
    </row>
    <row r="68" spans="1:13" s="3" customFormat="1" ht="17.25" customHeight="1">
      <c r="A68" s="13">
        <v>1</v>
      </c>
      <c r="B68" s="14" t="s">
        <v>29</v>
      </c>
      <c r="C68" s="13" t="s">
        <v>3</v>
      </c>
      <c r="D68" s="13" t="s">
        <v>21</v>
      </c>
      <c r="E68" s="13">
        <v>22</v>
      </c>
      <c r="F68" s="22">
        <v>3000</v>
      </c>
      <c r="G68" s="22">
        <f aca="true" t="shared" si="2" ref="G68:G78">+F68*E68</f>
        <v>66000</v>
      </c>
      <c r="H68" s="5"/>
      <c r="I68" s="5"/>
      <c r="J68" s="2"/>
      <c r="K68" s="2"/>
      <c r="L68" s="2"/>
      <c r="M68" s="2"/>
    </row>
    <row r="69" spans="1:13" s="3" customFormat="1" ht="13.5" customHeight="1">
      <c r="A69" s="13">
        <v>1</v>
      </c>
      <c r="B69" s="14" t="s">
        <v>22</v>
      </c>
      <c r="C69" s="13" t="s">
        <v>3</v>
      </c>
      <c r="D69" s="13" t="s">
        <v>9</v>
      </c>
      <c r="E69" s="13">
        <v>22</v>
      </c>
      <c r="F69" s="22">
        <v>25000</v>
      </c>
      <c r="G69" s="22">
        <f t="shared" si="2"/>
        <v>550000</v>
      </c>
      <c r="H69" s="5"/>
      <c r="I69" s="5"/>
      <c r="J69" s="2"/>
      <c r="K69" s="2"/>
      <c r="L69" s="2"/>
      <c r="M69" s="2"/>
    </row>
    <row r="70" spans="1:13" s="3" customFormat="1" ht="13.5" customHeight="1">
      <c r="A70" s="13">
        <v>1</v>
      </c>
      <c r="B70" s="14" t="s">
        <v>354</v>
      </c>
      <c r="C70" s="13" t="s">
        <v>3</v>
      </c>
      <c r="D70" s="13" t="s">
        <v>30</v>
      </c>
      <c r="E70" s="13">
        <v>22</v>
      </c>
      <c r="F70" s="22">
        <v>150000</v>
      </c>
      <c r="G70" s="22">
        <f t="shared" si="2"/>
        <v>3300000</v>
      </c>
      <c r="H70" s="5"/>
      <c r="I70" s="5"/>
      <c r="J70" s="2"/>
      <c r="K70" s="2"/>
      <c r="L70" s="2"/>
      <c r="M70" s="2"/>
    </row>
    <row r="71" spans="1:13" s="3" customFormat="1" ht="14.25" customHeight="1">
      <c r="A71" s="13">
        <v>1</v>
      </c>
      <c r="B71" s="14" t="s">
        <v>31</v>
      </c>
      <c r="C71" s="13" t="s">
        <v>32</v>
      </c>
      <c r="D71" s="13" t="s">
        <v>11</v>
      </c>
      <c r="E71" s="13">
        <v>22</v>
      </c>
      <c r="F71" s="22">
        <v>35000</v>
      </c>
      <c r="G71" s="22">
        <f t="shared" si="2"/>
        <v>770000</v>
      </c>
      <c r="H71" s="5"/>
      <c r="I71" s="5"/>
      <c r="J71" s="2"/>
      <c r="K71" s="2"/>
      <c r="L71" s="2"/>
      <c r="M71" s="2"/>
    </row>
    <row r="72" spans="1:13" s="3" customFormat="1" ht="13.5" customHeight="1">
      <c r="A72" s="13">
        <v>1</v>
      </c>
      <c r="B72" s="14" t="s">
        <v>33</v>
      </c>
      <c r="C72" s="13" t="s">
        <v>34</v>
      </c>
      <c r="D72" s="13" t="s">
        <v>11</v>
      </c>
      <c r="E72" s="13">
        <v>22</v>
      </c>
      <c r="F72" s="22">
        <v>35000</v>
      </c>
      <c r="G72" s="22">
        <f t="shared" si="2"/>
        <v>770000</v>
      </c>
      <c r="H72" s="5"/>
      <c r="I72" s="5"/>
      <c r="J72" s="2"/>
      <c r="K72" s="2"/>
      <c r="L72" s="2"/>
      <c r="M72" s="2"/>
    </row>
    <row r="73" spans="1:13" s="3" customFormat="1" ht="13.5" customHeight="1">
      <c r="A73" s="13">
        <v>1</v>
      </c>
      <c r="B73" s="27" t="s">
        <v>361</v>
      </c>
      <c r="C73" s="13" t="s">
        <v>3</v>
      </c>
      <c r="D73" s="13" t="s">
        <v>11</v>
      </c>
      <c r="E73" s="13">
        <v>22</v>
      </c>
      <c r="F73" s="22">
        <v>20000</v>
      </c>
      <c r="G73" s="22">
        <f t="shared" si="2"/>
        <v>440000</v>
      </c>
      <c r="H73" s="5"/>
      <c r="I73" s="5"/>
      <c r="J73" s="2"/>
      <c r="K73" s="2"/>
      <c r="L73" s="2"/>
      <c r="M73" s="2"/>
    </row>
    <row r="74" spans="1:13" s="3" customFormat="1" ht="14.25" customHeight="1">
      <c r="A74" s="13">
        <v>1</v>
      </c>
      <c r="B74" s="79" t="s">
        <v>361</v>
      </c>
      <c r="C74" s="13" t="s">
        <v>3</v>
      </c>
      <c r="D74" s="13" t="s">
        <v>11</v>
      </c>
      <c r="E74" s="13">
        <v>22</v>
      </c>
      <c r="F74" s="22">
        <v>20000</v>
      </c>
      <c r="G74" s="22">
        <f t="shared" si="2"/>
        <v>440000</v>
      </c>
      <c r="H74" s="5"/>
      <c r="I74" s="5"/>
      <c r="J74" s="2"/>
      <c r="K74" s="2"/>
      <c r="L74" s="2"/>
      <c r="M74" s="2"/>
    </row>
    <row r="75" spans="1:13" s="3" customFormat="1" ht="13.5" customHeight="1">
      <c r="A75" s="13">
        <v>1</v>
      </c>
      <c r="B75" s="27" t="s">
        <v>352</v>
      </c>
      <c r="C75" s="13" t="s">
        <v>3</v>
      </c>
      <c r="D75" s="13" t="s">
        <v>12</v>
      </c>
      <c r="E75" s="13">
        <v>22</v>
      </c>
      <c r="F75" s="22">
        <v>20000</v>
      </c>
      <c r="G75" s="22">
        <f t="shared" si="2"/>
        <v>440000</v>
      </c>
      <c r="H75" s="5"/>
      <c r="I75" s="5"/>
      <c r="J75" s="2"/>
      <c r="K75" s="2"/>
      <c r="L75" s="2"/>
      <c r="M75" s="2"/>
    </row>
    <row r="76" spans="1:13" s="3" customFormat="1" ht="13.5" customHeight="1">
      <c r="A76" s="13">
        <v>1</v>
      </c>
      <c r="B76" s="27" t="s">
        <v>353</v>
      </c>
      <c r="C76" s="13" t="s">
        <v>3</v>
      </c>
      <c r="D76" s="13" t="s">
        <v>13</v>
      </c>
      <c r="E76" s="13">
        <v>22</v>
      </c>
      <c r="F76" s="22">
        <v>15000</v>
      </c>
      <c r="G76" s="22">
        <f t="shared" si="2"/>
        <v>330000</v>
      </c>
      <c r="H76" s="5"/>
      <c r="I76" s="5"/>
      <c r="J76" s="2"/>
      <c r="K76" s="2"/>
      <c r="L76" s="2"/>
      <c r="M76" s="2"/>
    </row>
    <row r="77" spans="1:13" s="3" customFormat="1" ht="13.5" customHeight="1">
      <c r="A77" s="13">
        <v>1</v>
      </c>
      <c r="B77" s="14" t="s">
        <v>14</v>
      </c>
      <c r="C77" s="13" t="s">
        <v>3</v>
      </c>
      <c r="D77" s="13" t="s">
        <v>15</v>
      </c>
      <c r="E77" s="13">
        <v>22</v>
      </c>
      <c r="F77" s="22">
        <v>184000</v>
      </c>
      <c r="G77" s="22">
        <f t="shared" si="2"/>
        <v>4048000</v>
      </c>
      <c r="H77" s="5"/>
      <c r="I77" s="5"/>
      <c r="J77" s="2"/>
      <c r="K77" s="2"/>
      <c r="L77" s="2"/>
      <c r="M77" s="2"/>
    </row>
    <row r="78" spans="1:13" s="3" customFormat="1" ht="13.5" customHeight="1">
      <c r="A78" s="13">
        <v>1</v>
      </c>
      <c r="B78" s="14" t="s">
        <v>27</v>
      </c>
      <c r="C78" s="13">
        <v>1122152</v>
      </c>
      <c r="D78" s="13" t="s">
        <v>17</v>
      </c>
      <c r="E78" s="13">
        <v>22</v>
      </c>
      <c r="F78" s="22">
        <v>20000</v>
      </c>
      <c r="G78" s="22">
        <f t="shared" si="2"/>
        <v>440000</v>
      </c>
      <c r="H78" s="5"/>
      <c r="I78" s="5"/>
      <c r="J78" s="2"/>
      <c r="K78" s="2"/>
      <c r="L78" s="2"/>
      <c r="M78" s="2"/>
    </row>
    <row r="79" spans="1:13" s="4" customFormat="1" ht="13.5" customHeight="1">
      <c r="A79" s="91"/>
      <c r="B79" s="91"/>
      <c r="C79" s="91"/>
      <c r="D79" s="92"/>
      <c r="E79" s="92"/>
      <c r="F79" s="92"/>
      <c r="G79" s="93"/>
      <c r="H79" s="5"/>
      <c r="I79" s="5"/>
      <c r="J79" s="2"/>
      <c r="K79" s="2"/>
      <c r="L79" s="2"/>
      <c r="M79" s="2"/>
    </row>
    <row r="80" spans="1:13" s="4" customFormat="1" ht="11.25" customHeight="1">
      <c r="A80" s="91"/>
      <c r="B80" s="91"/>
      <c r="C80" s="91"/>
      <c r="D80" s="94" t="s">
        <v>18</v>
      </c>
      <c r="E80" s="94"/>
      <c r="F80" s="84">
        <f>SUM(F67:F79)</f>
        <v>530000</v>
      </c>
      <c r="G80" s="84">
        <f>SUM(G67:G79)</f>
        <v>11660000</v>
      </c>
      <c r="H80" s="5"/>
      <c r="I80" s="5"/>
      <c r="J80" s="2"/>
      <c r="K80" s="2"/>
      <c r="L80" s="2"/>
      <c r="M80" s="2"/>
    </row>
    <row r="81" spans="8:13" s="4" customFormat="1" ht="13.5" customHeight="1" thickBot="1">
      <c r="H81" s="5"/>
      <c r="I81" s="5"/>
      <c r="J81" s="2"/>
      <c r="K81" s="2"/>
      <c r="L81" s="2"/>
      <c r="M81" s="2"/>
    </row>
    <row r="82" spans="1:13" s="4" customFormat="1" ht="22.5" customHeight="1" thickBot="1">
      <c r="A82" s="112" t="s">
        <v>0</v>
      </c>
      <c r="B82" s="113" t="s">
        <v>111</v>
      </c>
      <c r="C82" s="113" t="s">
        <v>79</v>
      </c>
      <c r="D82" s="113" t="s">
        <v>1</v>
      </c>
      <c r="E82" s="186" t="s">
        <v>410</v>
      </c>
      <c r="F82" s="138" t="s">
        <v>85</v>
      </c>
      <c r="G82" s="138" t="s">
        <v>422</v>
      </c>
      <c r="J82" s="2"/>
      <c r="K82" s="2"/>
      <c r="L82" s="2"/>
      <c r="M82" s="2"/>
    </row>
    <row r="83" spans="1:13" s="4" customFormat="1" ht="15.75" customHeight="1">
      <c r="A83" s="20">
        <v>1</v>
      </c>
      <c r="B83" s="21" t="s">
        <v>29</v>
      </c>
      <c r="C83" s="20" t="s">
        <v>3</v>
      </c>
      <c r="D83" s="20" t="s">
        <v>21</v>
      </c>
      <c r="E83" s="20">
        <v>22</v>
      </c>
      <c r="F83" s="25">
        <v>3000</v>
      </c>
      <c r="G83" s="25">
        <f>+F83*E83</f>
        <v>66000</v>
      </c>
      <c r="J83" s="2"/>
      <c r="K83" s="2"/>
      <c r="L83" s="2"/>
      <c r="M83" s="2"/>
    </row>
    <row r="84" spans="1:13" s="4" customFormat="1" ht="16.5" customHeight="1">
      <c r="A84" s="13">
        <v>1</v>
      </c>
      <c r="B84" s="27" t="s">
        <v>354</v>
      </c>
      <c r="C84" s="13" t="s">
        <v>3</v>
      </c>
      <c r="D84" s="13" t="s">
        <v>35</v>
      </c>
      <c r="E84" s="13">
        <v>22</v>
      </c>
      <c r="F84" s="22">
        <v>150000</v>
      </c>
      <c r="G84" s="25">
        <f aca="true" t="shared" si="3" ref="G84:G93">+F84*E84</f>
        <v>3300000</v>
      </c>
      <c r="H84" s="5"/>
      <c r="I84" s="5"/>
      <c r="J84" s="2"/>
      <c r="K84" s="2"/>
      <c r="L84" s="2"/>
      <c r="M84" s="2"/>
    </row>
    <row r="85" spans="1:13" s="4" customFormat="1" ht="12" customHeight="1">
      <c r="A85" s="13">
        <v>1</v>
      </c>
      <c r="B85" s="27" t="s">
        <v>36</v>
      </c>
      <c r="C85" s="13" t="s">
        <v>3</v>
      </c>
      <c r="D85" s="13" t="s">
        <v>9</v>
      </c>
      <c r="E85" s="13">
        <v>22</v>
      </c>
      <c r="F85" s="22">
        <v>25000</v>
      </c>
      <c r="G85" s="25">
        <f t="shared" si="3"/>
        <v>550000</v>
      </c>
      <c r="H85" s="5"/>
      <c r="I85" s="5"/>
      <c r="J85" s="2"/>
      <c r="K85" s="2"/>
      <c r="L85" s="2"/>
      <c r="M85" s="2"/>
    </row>
    <row r="86" spans="1:13" s="4" customFormat="1" ht="12" customHeight="1">
      <c r="A86" s="13">
        <v>1</v>
      </c>
      <c r="B86" s="27" t="s">
        <v>37</v>
      </c>
      <c r="C86" s="13" t="s">
        <v>38</v>
      </c>
      <c r="D86" s="13" t="s">
        <v>11</v>
      </c>
      <c r="E86" s="13">
        <v>22</v>
      </c>
      <c r="F86" s="22">
        <v>35000</v>
      </c>
      <c r="G86" s="25">
        <f t="shared" si="3"/>
        <v>770000</v>
      </c>
      <c r="H86" s="5"/>
      <c r="I86" s="5"/>
      <c r="J86" s="2"/>
      <c r="K86" s="2"/>
      <c r="L86" s="2"/>
      <c r="M86" s="2"/>
    </row>
    <row r="87" spans="1:13" s="4" customFormat="1" ht="12" customHeight="1">
      <c r="A87" s="13">
        <v>1</v>
      </c>
      <c r="B87" s="27" t="s">
        <v>81</v>
      </c>
      <c r="C87" s="13" t="s">
        <v>39</v>
      </c>
      <c r="D87" s="13" t="s">
        <v>11</v>
      </c>
      <c r="E87" s="13">
        <v>22</v>
      </c>
      <c r="F87" s="22">
        <v>35000</v>
      </c>
      <c r="G87" s="25">
        <f t="shared" si="3"/>
        <v>770000</v>
      </c>
      <c r="H87" s="5"/>
      <c r="I87" s="5"/>
      <c r="J87" s="2"/>
      <c r="K87" s="2"/>
      <c r="L87" s="2"/>
      <c r="M87" s="2"/>
    </row>
    <row r="88" spans="1:13" s="4" customFormat="1" ht="12" customHeight="1">
      <c r="A88" s="13">
        <v>1</v>
      </c>
      <c r="B88" s="27" t="s">
        <v>361</v>
      </c>
      <c r="C88" s="13" t="s">
        <v>3</v>
      </c>
      <c r="D88" s="13" t="s">
        <v>11</v>
      </c>
      <c r="E88" s="13">
        <v>22</v>
      </c>
      <c r="F88" s="22">
        <v>20000</v>
      </c>
      <c r="G88" s="25">
        <f t="shared" si="3"/>
        <v>440000</v>
      </c>
      <c r="H88" s="5"/>
      <c r="I88" s="5"/>
      <c r="J88" s="2"/>
      <c r="K88" s="2"/>
      <c r="L88" s="2"/>
      <c r="M88" s="2"/>
    </row>
    <row r="89" spans="1:13" s="4" customFormat="1" ht="13.5" customHeight="1">
      <c r="A89" s="13">
        <v>1</v>
      </c>
      <c r="B89" s="79" t="s">
        <v>361</v>
      </c>
      <c r="C89" s="13" t="s">
        <v>3</v>
      </c>
      <c r="D89" s="13" t="s">
        <v>11</v>
      </c>
      <c r="E89" s="13">
        <v>22</v>
      </c>
      <c r="F89" s="22">
        <v>20000</v>
      </c>
      <c r="G89" s="25">
        <f t="shared" si="3"/>
        <v>440000</v>
      </c>
      <c r="H89" s="5"/>
      <c r="I89" s="5"/>
      <c r="J89" s="2"/>
      <c r="K89" s="2"/>
      <c r="L89" s="2"/>
      <c r="M89" s="2"/>
    </row>
    <row r="90" spans="1:13" s="3" customFormat="1" ht="15" customHeight="1">
      <c r="A90" s="13">
        <v>1</v>
      </c>
      <c r="B90" s="27" t="s">
        <v>362</v>
      </c>
      <c r="C90" s="13" t="s">
        <v>3</v>
      </c>
      <c r="D90" s="13" t="s">
        <v>12</v>
      </c>
      <c r="E90" s="13">
        <v>22</v>
      </c>
      <c r="F90" s="22">
        <v>20000</v>
      </c>
      <c r="G90" s="25">
        <f t="shared" si="3"/>
        <v>440000</v>
      </c>
      <c r="H90" s="5"/>
      <c r="I90" s="5"/>
      <c r="J90" s="2"/>
      <c r="K90" s="2"/>
      <c r="L90" s="2"/>
      <c r="M90" s="2"/>
    </row>
    <row r="91" spans="1:13" s="4" customFormat="1" ht="12" customHeight="1">
      <c r="A91" s="13">
        <v>1</v>
      </c>
      <c r="B91" s="27" t="s">
        <v>353</v>
      </c>
      <c r="C91" s="13" t="s">
        <v>3</v>
      </c>
      <c r="D91" s="13" t="s">
        <v>13</v>
      </c>
      <c r="E91" s="13">
        <v>22</v>
      </c>
      <c r="F91" s="22">
        <v>15000</v>
      </c>
      <c r="G91" s="25">
        <f t="shared" si="3"/>
        <v>330000</v>
      </c>
      <c r="H91" s="5"/>
      <c r="I91" s="5"/>
      <c r="J91" s="2"/>
      <c r="K91" s="2"/>
      <c r="L91" s="2"/>
      <c r="M91" s="2"/>
    </row>
    <row r="92" spans="1:13" s="4" customFormat="1" ht="12" customHeight="1">
      <c r="A92" s="13">
        <v>1</v>
      </c>
      <c r="B92" s="14" t="s">
        <v>14</v>
      </c>
      <c r="C92" s="13" t="s">
        <v>3</v>
      </c>
      <c r="D92" s="13" t="s">
        <v>15</v>
      </c>
      <c r="E92" s="13">
        <v>22</v>
      </c>
      <c r="F92" s="22">
        <v>184000</v>
      </c>
      <c r="G92" s="25">
        <f t="shared" si="3"/>
        <v>4048000</v>
      </c>
      <c r="H92" s="5"/>
      <c r="I92" s="5"/>
      <c r="J92" s="2"/>
      <c r="K92" s="2"/>
      <c r="L92" s="2"/>
      <c r="M92" s="2"/>
    </row>
    <row r="93" spans="1:13" s="4" customFormat="1" ht="12" customHeight="1">
      <c r="A93" s="13">
        <v>1</v>
      </c>
      <c r="B93" s="14" t="s">
        <v>16</v>
      </c>
      <c r="C93" s="13">
        <v>1122155</v>
      </c>
      <c r="D93" s="13" t="s">
        <v>17</v>
      </c>
      <c r="E93" s="13">
        <v>22</v>
      </c>
      <c r="F93" s="22">
        <v>20000</v>
      </c>
      <c r="G93" s="25">
        <f t="shared" si="3"/>
        <v>440000</v>
      </c>
      <c r="H93" s="5"/>
      <c r="I93" s="5"/>
      <c r="J93" s="2"/>
      <c r="K93" s="2"/>
      <c r="L93" s="2"/>
      <c r="M93" s="2"/>
    </row>
    <row r="94" spans="1:13" s="4" customFormat="1" ht="12" customHeight="1">
      <c r="A94" s="95"/>
      <c r="B94" s="95"/>
      <c r="C94" s="95"/>
      <c r="D94" s="95"/>
      <c r="E94" s="95"/>
      <c r="F94" s="95"/>
      <c r="G94" s="96"/>
      <c r="H94" s="5"/>
      <c r="I94" s="5"/>
      <c r="J94" s="2"/>
      <c r="K94" s="2"/>
      <c r="L94" s="2"/>
      <c r="M94" s="2"/>
    </row>
    <row r="95" spans="1:13" s="4" customFormat="1" ht="12" customHeight="1">
      <c r="A95" s="95"/>
      <c r="B95" s="95"/>
      <c r="C95" s="95"/>
      <c r="D95" s="97" t="s">
        <v>18</v>
      </c>
      <c r="E95" s="110"/>
      <c r="F95" s="84">
        <f>SUM(F83:F94)</f>
        <v>527000</v>
      </c>
      <c r="G95" s="84">
        <f>SUM(G83:G94)</f>
        <v>11594000</v>
      </c>
      <c r="H95" s="5"/>
      <c r="I95" s="5"/>
      <c r="J95" s="2"/>
      <c r="K95" s="2"/>
      <c r="L95" s="2"/>
      <c r="M95" s="2"/>
    </row>
    <row r="96" spans="1:13" s="4" customFormat="1" ht="12" customHeight="1">
      <c r="A96" s="95"/>
      <c r="B96" s="95"/>
      <c r="C96" s="95"/>
      <c r="D96"/>
      <c r="E96"/>
      <c r="F96"/>
      <c r="G96" s="98"/>
      <c r="H96" s="5"/>
      <c r="I96" s="5"/>
      <c r="J96" s="2"/>
      <c r="K96" s="2"/>
      <c r="L96" s="2"/>
      <c r="M96" s="2"/>
    </row>
    <row r="97" spans="1:13" s="135" customFormat="1" ht="12" customHeight="1">
      <c r="A97" s="100"/>
      <c r="B97" s="100"/>
      <c r="C97" s="101"/>
      <c r="D97" s="102" t="s">
        <v>82</v>
      </c>
      <c r="E97" s="102"/>
      <c r="F97" s="102"/>
      <c r="G97" s="103">
        <f>G22+G34+G45+G64+G80+G95</f>
        <v>65923000</v>
      </c>
      <c r="H97" s="133"/>
      <c r="I97" s="133"/>
      <c r="J97" s="134"/>
      <c r="K97" s="134"/>
      <c r="L97" s="134"/>
      <c r="M97" s="134"/>
    </row>
    <row r="98" spans="1:13" s="4" customFormat="1" ht="12" customHeight="1">
      <c r="A98" s="44"/>
      <c r="B98" s="44"/>
      <c r="C98" s="45"/>
      <c r="D98" s="43"/>
      <c r="E98" s="43"/>
      <c r="F98" s="43"/>
      <c r="G98" s="46"/>
      <c r="H98" s="5"/>
      <c r="I98" s="5"/>
      <c r="J98" s="2"/>
      <c r="K98" s="2"/>
      <c r="L98" s="2"/>
      <c r="M98" s="2"/>
    </row>
    <row r="99" spans="1:13" s="4" customFormat="1" ht="12" customHeight="1">
      <c r="A99" s="44"/>
      <c r="B99" s="44"/>
      <c r="C99" s="45"/>
      <c r="D99" s="43"/>
      <c r="E99" s="43"/>
      <c r="F99" s="43"/>
      <c r="G99" s="47"/>
      <c r="H99" s="5"/>
      <c r="I99" s="5"/>
      <c r="J99" s="2"/>
      <c r="K99" s="2"/>
      <c r="L99" s="2"/>
      <c r="M99" s="2"/>
    </row>
    <row r="100" spans="1:14" s="4" customFormat="1" ht="12" customHeight="1">
      <c r="A100" s="44"/>
      <c r="B100" s="44"/>
      <c r="C100" s="45"/>
      <c r="D100" s="43"/>
      <c r="E100" s="43"/>
      <c r="F100" s="43"/>
      <c r="G100" s="47"/>
      <c r="H100" s="5"/>
      <c r="I100" s="5"/>
      <c r="J100" s="5"/>
      <c r="K100" s="2"/>
      <c r="L100" s="2"/>
      <c r="M100" s="2"/>
      <c r="N100" s="2"/>
    </row>
    <row r="101" spans="1:14" s="4" customFormat="1" ht="12" customHeight="1" thickBot="1">
      <c r="A101" s="44"/>
      <c r="B101" s="44"/>
      <c r="C101" s="45"/>
      <c r="D101" s="43"/>
      <c r="E101" s="43"/>
      <c r="F101" s="43"/>
      <c r="G101" s="47"/>
      <c r="H101" s="5"/>
      <c r="I101" s="5"/>
      <c r="J101" s="5"/>
      <c r="K101" s="2"/>
      <c r="L101" s="2"/>
      <c r="M101" s="2"/>
      <c r="N101" s="2"/>
    </row>
    <row r="102" spans="1:14" ht="20.25" customHeight="1" thickBot="1">
      <c r="A102" s="136" t="s">
        <v>0</v>
      </c>
      <c r="B102" s="137" t="s">
        <v>112</v>
      </c>
      <c r="C102" s="137" t="s">
        <v>79</v>
      </c>
      <c r="D102" s="137" t="s">
        <v>1</v>
      </c>
      <c r="E102" s="186" t="s">
        <v>410</v>
      </c>
      <c r="F102" s="138" t="s">
        <v>85</v>
      </c>
      <c r="G102" s="138" t="s">
        <v>422</v>
      </c>
      <c r="H102"/>
      <c r="I102"/>
      <c r="J102"/>
      <c r="K102"/>
      <c r="L102"/>
      <c r="M102"/>
      <c r="N102"/>
    </row>
    <row r="103" spans="1:14" ht="15">
      <c r="A103" s="13">
        <v>1</v>
      </c>
      <c r="B103" s="27" t="s">
        <v>29</v>
      </c>
      <c r="C103" s="13" t="s">
        <v>3</v>
      </c>
      <c r="D103" s="13" t="s">
        <v>21</v>
      </c>
      <c r="E103" s="13">
        <v>22</v>
      </c>
      <c r="F103" s="22">
        <v>3000</v>
      </c>
      <c r="G103" s="22">
        <f>+F103*E103</f>
        <v>66000</v>
      </c>
      <c r="H103"/>
      <c r="I103"/>
      <c r="J103"/>
      <c r="K103"/>
      <c r="L103"/>
      <c r="M103"/>
      <c r="N103"/>
    </row>
    <row r="104" spans="1:14" ht="15">
      <c r="A104" s="13">
        <v>1</v>
      </c>
      <c r="B104" s="27" t="s">
        <v>29</v>
      </c>
      <c r="C104" s="13" t="s">
        <v>3</v>
      </c>
      <c r="D104" s="13" t="s">
        <v>21</v>
      </c>
      <c r="E104" s="13">
        <v>22</v>
      </c>
      <c r="F104" s="22">
        <v>3000</v>
      </c>
      <c r="G104" s="22">
        <f aca="true" t="shared" si="4" ref="G104:G114">+F104*E104</f>
        <v>66000</v>
      </c>
      <c r="H104"/>
      <c r="I104"/>
      <c r="J104"/>
      <c r="K104"/>
      <c r="L104"/>
      <c r="M104"/>
      <c r="N104"/>
    </row>
    <row r="105" spans="1:14" ht="15">
      <c r="A105" s="13">
        <v>1</v>
      </c>
      <c r="B105" s="27" t="s">
        <v>350</v>
      </c>
      <c r="C105" s="13" t="s">
        <v>3</v>
      </c>
      <c r="D105" s="13" t="s">
        <v>9</v>
      </c>
      <c r="E105" s="13">
        <v>22</v>
      </c>
      <c r="F105" s="22">
        <v>25000</v>
      </c>
      <c r="G105" s="22">
        <f t="shared" si="4"/>
        <v>550000</v>
      </c>
      <c r="H105"/>
      <c r="I105"/>
      <c r="J105"/>
      <c r="K105"/>
      <c r="L105"/>
      <c r="M105"/>
      <c r="N105"/>
    </row>
    <row r="106" spans="1:14" ht="15">
      <c r="A106" s="13">
        <v>1</v>
      </c>
      <c r="B106" s="27" t="s">
        <v>354</v>
      </c>
      <c r="C106" s="13" t="s">
        <v>3</v>
      </c>
      <c r="D106" s="13" t="s">
        <v>53</v>
      </c>
      <c r="E106" s="13">
        <v>22</v>
      </c>
      <c r="F106" s="22">
        <v>150000</v>
      </c>
      <c r="G106" s="22">
        <f t="shared" si="4"/>
        <v>3300000</v>
      </c>
      <c r="H106"/>
      <c r="I106"/>
      <c r="J106"/>
      <c r="K106"/>
      <c r="L106"/>
      <c r="M106"/>
      <c r="N106"/>
    </row>
    <row r="107" spans="1:14" ht="15">
      <c r="A107" s="13">
        <v>1</v>
      </c>
      <c r="B107" s="27" t="s">
        <v>363</v>
      </c>
      <c r="C107" s="13" t="s">
        <v>62</v>
      </c>
      <c r="D107" s="13" t="s">
        <v>11</v>
      </c>
      <c r="E107" s="13">
        <v>22</v>
      </c>
      <c r="F107" s="22">
        <v>35000</v>
      </c>
      <c r="G107" s="22">
        <f t="shared" si="4"/>
        <v>770000</v>
      </c>
      <c r="H107"/>
      <c r="I107"/>
      <c r="J107"/>
      <c r="K107"/>
      <c r="L107"/>
      <c r="M107"/>
      <c r="N107"/>
    </row>
    <row r="108" spans="1:14" ht="15">
      <c r="A108" s="13">
        <v>1</v>
      </c>
      <c r="B108" s="27" t="s">
        <v>364</v>
      </c>
      <c r="C108" s="13" t="s">
        <v>63</v>
      </c>
      <c r="D108" s="13" t="s">
        <v>11</v>
      </c>
      <c r="E108" s="13">
        <v>22</v>
      </c>
      <c r="F108" s="22">
        <v>35000</v>
      </c>
      <c r="G108" s="22">
        <f t="shared" si="4"/>
        <v>770000</v>
      </c>
      <c r="H108"/>
      <c r="I108"/>
      <c r="J108"/>
      <c r="K108"/>
      <c r="L108"/>
      <c r="M108"/>
      <c r="N108"/>
    </row>
    <row r="109" spans="1:14" ht="15">
      <c r="A109" s="13">
        <v>1</v>
      </c>
      <c r="B109" s="27" t="s">
        <v>361</v>
      </c>
      <c r="C109" s="13" t="s">
        <v>3</v>
      </c>
      <c r="D109" s="13" t="s">
        <v>11</v>
      </c>
      <c r="E109" s="13">
        <v>22</v>
      </c>
      <c r="F109" s="22">
        <v>20000</v>
      </c>
      <c r="G109" s="22">
        <f t="shared" si="4"/>
        <v>440000</v>
      </c>
      <c r="H109"/>
      <c r="I109"/>
      <c r="J109"/>
      <c r="K109"/>
      <c r="L109"/>
      <c r="M109"/>
      <c r="N109"/>
    </row>
    <row r="110" spans="1:14" ht="15">
      <c r="A110" s="13">
        <v>1</v>
      </c>
      <c r="B110" s="79" t="s">
        <v>361</v>
      </c>
      <c r="C110" s="13" t="s">
        <v>3</v>
      </c>
      <c r="D110" s="13" t="s">
        <v>11</v>
      </c>
      <c r="E110" s="13">
        <v>22</v>
      </c>
      <c r="F110" s="22">
        <v>20000</v>
      </c>
      <c r="G110" s="22">
        <f t="shared" si="4"/>
        <v>440000</v>
      </c>
      <c r="H110"/>
      <c r="I110"/>
      <c r="J110"/>
      <c r="K110"/>
      <c r="L110"/>
      <c r="M110"/>
      <c r="N110"/>
    </row>
    <row r="111" spans="1:14" ht="15">
      <c r="A111" s="13">
        <v>1</v>
      </c>
      <c r="B111" s="27" t="s">
        <v>365</v>
      </c>
      <c r="C111" s="13" t="s">
        <v>3</v>
      </c>
      <c r="D111" s="13" t="s">
        <v>12</v>
      </c>
      <c r="E111" s="13">
        <v>22</v>
      </c>
      <c r="F111" s="22">
        <v>20000</v>
      </c>
      <c r="G111" s="22">
        <f t="shared" si="4"/>
        <v>440000</v>
      </c>
      <c r="H111"/>
      <c r="I111"/>
      <c r="J111"/>
      <c r="K111"/>
      <c r="L111"/>
      <c r="M111"/>
      <c r="N111"/>
    </row>
    <row r="112" spans="1:14" ht="15">
      <c r="A112" s="13">
        <v>1</v>
      </c>
      <c r="B112" s="27" t="s">
        <v>353</v>
      </c>
      <c r="C112" s="13" t="s">
        <v>3</v>
      </c>
      <c r="D112" s="13" t="s">
        <v>13</v>
      </c>
      <c r="E112" s="13">
        <v>22</v>
      </c>
      <c r="F112" s="22">
        <v>15000</v>
      </c>
      <c r="G112" s="22">
        <f t="shared" si="4"/>
        <v>330000</v>
      </c>
      <c r="H112"/>
      <c r="I112"/>
      <c r="J112"/>
      <c r="K112"/>
      <c r="L112"/>
      <c r="M112"/>
      <c r="N112"/>
    </row>
    <row r="113" spans="1:14" ht="15">
      <c r="A113" s="13">
        <v>1</v>
      </c>
      <c r="B113" s="14" t="s">
        <v>14</v>
      </c>
      <c r="C113" s="13" t="s">
        <v>3</v>
      </c>
      <c r="D113" s="13" t="s">
        <v>15</v>
      </c>
      <c r="E113" s="13">
        <v>22</v>
      </c>
      <c r="F113" s="22">
        <v>184000</v>
      </c>
      <c r="G113" s="22">
        <f t="shared" si="4"/>
        <v>4048000</v>
      </c>
      <c r="H113"/>
      <c r="I113"/>
      <c r="J113"/>
      <c r="K113"/>
      <c r="L113"/>
      <c r="M113"/>
      <c r="N113"/>
    </row>
    <row r="114" spans="1:14" ht="15">
      <c r="A114" s="13">
        <v>1</v>
      </c>
      <c r="B114" s="14" t="s">
        <v>16</v>
      </c>
      <c r="C114" s="13">
        <v>1112149</v>
      </c>
      <c r="D114" s="13" t="s">
        <v>17</v>
      </c>
      <c r="E114" s="13">
        <v>22</v>
      </c>
      <c r="F114" s="22">
        <v>20000</v>
      </c>
      <c r="G114" s="22">
        <f t="shared" si="4"/>
        <v>440000</v>
      </c>
      <c r="H114"/>
      <c r="I114"/>
      <c r="J114"/>
      <c r="K114"/>
      <c r="L114"/>
      <c r="M114"/>
      <c r="N114"/>
    </row>
    <row r="115" spans="1:14" ht="9" customHeight="1">
      <c r="A115" s="8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ht="15">
      <c r="A116" s="85"/>
      <c r="B116"/>
      <c r="C116"/>
      <c r="D116" s="13" t="s">
        <v>18</v>
      </c>
      <c r="E116" s="187"/>
      <c r="F116" s="84">
        <f>SUM(F103:F115)</f>
        <v>530000</v>
      </c>
      <c r="G116" s="201">
        <f>SUM(G103:G115)</f>
        <v>11660000</v>
      </c>
      <c r="H116"/>
      <c r="I116"/>
      <c r="J116"/>
      <c r="K116"/>
      <c r="L116"/>
      <c r="M116"/>
      <c r="N116"/>
    </row>
    <row r="117" spans="1:14" ht="15.75" thickBo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23.25" thickBot="1">
      <c r="A118" s="136" t="s">
        <v>0</v>
      </c>
      <c r="B118" s="139" t="s">
        <v>415</v>
      </c>
      <c r="C118" s="137" t="s">
        <v>79</v>
      </c>
      <c r="D118" s="139" t="s">
        <v>1</v>
      </c>
      <c r="E118" s="186" t="s">
        <v>410</v>
      </c>
      <c r="F118" s="138" t="s">
        <v>85</v>
      </c>
      <c r="G118" s="138" t="s">
        <v>422</v>
      </c>
      <c r="H118"/>
      <c r="I118"/>
      <c r="J118"/>
      <c r="K118"/>
      <c r="L118"/>
      <c r="M118"/>
      <c r="N118"/>
    </row>
    <row r="119" spans="1:14" ht="15">
      <c r="A119" s="13">
        <v>1</v>
      </c>
      <c r="B119" s="14" t="s">
        <v>350</v>
      </c>
      <c r="C119" s="13" t="s">
        <v>3</v>
      </c>
      <c r="D119" s="13" t="s">
        <v>9</v>
      </c>
      <c r="E119" s="13">
        <v>22</v>
      </c>
      <c r="F119" s="22">
        <v>10000</v>
      </c>
      <c r="G119" s="22">
        <f>+F119*E119</f>
        <v>220000</v>
      </c>
      <c r="H119"/>
      <c r="I119"/>
      <c r="J119"/>
      <c r="K119"/>
      <c r="L119"/>
      <c r="M119"/>
      <c r="N119"/>
    </row>
    <row r="120" spans="1:14" ht="15">
      <c r="A120" s="13">
        <v>1</v>
      </c>
      <c r="B120" s="27" t="s">
        <v>366</v>
      </c>
      <c r="C120" s="13" t="s">
        <v>3</v>
      </c>
      <c r="D120" s="13" t="s">
        <v>66</v>
      </c>
      <c r="E120" s="13">
        <v>22</v>
      </c>
      <c r="F120" s="22">
        <v>120000</v>
      </c>
      <c r="G120" s="22">
        <f>+F120*E120</f>
        <v>2640000</v>
      </c>
      <c r="H120"/>
      <c r="I120"/>
      <c r="J120"/>
      <c r="K120"/>
      <c r="L120"/>
      <c r="M120"/>
      <c r="N120"/>
    </row>
    <row r="121" spans="1:14" ht="15">
      <c r="A121" s="13">
        <v>1</v>
      </c>
      <c r="B121" s="27" t="s">
        <v>362</v>
      </c>
      <c r="C121" s="13" t="s">
        <v>3</v>
      </c>
      <c r="D121" s="13" t="s">
        <v>12</v>
      </c>
      <c r="E121" s="13">
        <v>22</v>
      </c>
      <c r="F121" s="22">
        <v>5000</v>
      </c>
      <c r="G121" s="22">
        <f>+F121*E121</f>
        <v>110000</v>
      </c>
      <c r="H121"/>
      <c r="I121"/>
      <c r="J121"/>
      <c r="K121"/>
      <c r="L121"/>
      <c r="M121"/>
      <c r="N121"/>
    </row>
    <row r="122" spans="1:14" ht="15">
      <c r="A122" s="13">
        <v>1</v>
      </c>
      <c r="B122" s="27" t="s">
        <v>353</v>
      </c>
      <c r="C122" s="13" t="s">
        <v>3</v>
      </c>
      <c r="D122" s="13" t="s">
        <v>13</v>
      </c>
      <c r="E122" s="13">
        <v>22</v>
      </c>
      <c r="F122" s="22">
        <v>3500</v>
      </c>
      <c r="G122" s="22">
        <f>+F122*E122</f>
        <v>77000</v>
      </c>
      <c r="H122"/>
      <c r="I122"/>
      <c r="J122"/>
      <c r="K122"/>
      <c r="L122"/>
      <c r="M122"/>
      <c r="N122"/>
    </row>
    <row r="123" spans="1:14" ht="15">
      <c r="A123" s="13">
        <v>1</v>
      </c>
      <c r="B123" s="14" t="s">
        <v>87</v>
      </c>
      <c r="C123" s="13" t="s">
        <v>3</v>
      </c>
      <c r="D123" s="13" t="s">
        <v>15</v>
      </c>
      <c r="E123" s="13">
        <v>22</v>
      </c>
      <c r="F123" s="22">
        <v>85000</v>
      </c>
      <c r="G123" s="22">
        <f>+F123*E123</f>
        <v>1870000</v>
      </c>
      <c r="H123"/>
      <c r="I123"/>
      <c r="J123"/>
      <c r="K123"/>
      <c r="L123"/>
      <c r="M123"/>
      <c r="N123"/>
    </row>
    <row r="124" spans="1:14" ht="11.2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15">
      <c r="A125"/>
      <c r="B125"/>
      <c r="C125"/>
      <c r="D125" s="15" t="s">
        <v>18</v>
      </c>
      <c r="E125" s="15"/>
      <c r="F125" s="84">
        <f>SUM(F119:F124)</f>
        <v>223500</v>
      </c>
      <c r="G125" s="107">
        <v>4917000</v>
      </c>
      <c r="H125"/>
      <c r="I125"/>
      <c r="J125"/>
      <c r="K125"/>
      <c r="L125"/>
      <c r="M125"/>
      <c r="N125"/>
    </row>
    <row r="126" spans="1:14" ht="15.75" thickBo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3.25" thickBot="1">
      <c r="A127" s="136" t="s">
        <v>0</v>
      </c>
      <c r="B127" s="139" t="s">
        <v>88</v>
      </c>
      <c r="C127" s="137" t="s">
        <v>79</v>
      </c>
      <c r="D127" s="139" t="s">
        <v>1</v>
      </c>
      <c r="E127" s="186" t="s">
        <v>410</v>
      </c>
      <c r="F127" s="138" t="s">
        <v>85</v>
      </c>
      <c r="G127" s="138" t="s">
        <v>422</v>
      </c>
      <c r="H127"/>
      <c r="I127"/>
      <c r="J127"/>
      <c r="K127"/>
      <c r="L127"/>
      <c r="M127"/>
      <c r="N127"/>
    </row>
    <row r="128" spans="1:14" ht="15">
      <c r="A128" s="13">
        <v>1</v>
      </c>
      <c r="B128" s="14" t="s">
        <v>350</v>
      </c>
      <c r="C128" s="13" t="s">
        <v>3</v>
      </c>
      <c r="D128" s="13" t="s">
        <v>9</v>
      </c>
      <c r="E128" s="13">
        <v>22</v>
      </c>
      <c r="F128" s="22">
        <v>10000</v>
      </c>
      <c r="G128" s="22">
        <f>+F128*E128</f>
        <v>220000</v>
      </c>
      <c r="H128"/>
      <c r="I128"/>
      <c r="J128"/>
      <c r="K128"/>
      <c r="L128"/>
      <c r="M128"/>
      <c r="N128"/>
    </row>
    <row r="129" spans="1:14" ht="15">
      <c r="A129" s="13">
        <v>1</v>
      </c>
      <c r="B129" s="14" t="s">
        <v>366</v>
      </c>
      <c r="C129" s="13" t="s">
        <v>3</v>
      </c>
      <c r="D129" s="13" t="s">
        <v>66</v>
      </c>
      <c r="E129" s="13">
        <v>22</v>
      </c>
      <c r="F129" s="22">
        <v>120000</v>
      </c>
      <c r="G129" s="22">
        <f>+F129*E129</f>
        <v>2640000</v>
      </c>
      <c r="H129"/>
      <c r="I129"/>
      <c r="J129"/>
      <c r="K129"/>
      <c r="L129"/>
      <c r="M129"/>
      <c r="N129"/>
    </row>
    <row r="130" spans="1:14" ht="15">
      <c r="A130" s="13">
        <v>1</v>
      </c>
      <c r="B130" s="27" t="s">
        <v>362</v>
      </c>
      <c r="C130" s="13" t="s">
        <v>3</v>
      </c>
      <c r="D130" s="13" t="s">
        <v>12</v>
      </c>
      <c r="E130" s="13">
        <v>22</v>
      </c>
      <c r="F130" s="22">
        <v>5000</v>
      </c>
      <c r="G130" s="22">
        <f>+F130*E130</f>
        <v>110000</v>
      </c>
      <c r="H130"/>
      <c r="I130"/>
      <c r="J130"/>
      <c r="K130"/>
      <c r="L130"/>
      <c r="M130"/>
      <c r="N130"/>
    </row>
    <row r="131" spans="1:14" ht="15">
      <c r="A131" s="13">
        <v>1</v>
      </c>
      <c r="B131" s="27" t="s">
        <v>353</v>
      </c>
      <c r="C131" s="13" t="s">
        <v>3</v>
      </c>
      <c r="D131" s="13" t="s">
        <v>13</v>
      </c>
      <c r="E131" s="13">
        <v>22</v>
      </c>
      <c r="F131" s="22">
        <v>3500</v>
      </c>
      <c r="G131" s="22">
        <f>+F131*E131</f>
        <v>77000</v>
      </c>
      <c r="H131"/>
      <c r="I131"/>
      <c r="J131"/>
      <c r="K131"/>
      <c r="L131"/>
      <c r="M131"/>
      <c r="N131"/>
    </row>
    <row r="132" spans="1:14" ht="15">
      <c r="A132" s="13">
        <v>1</v>
      </c>
      <c r="B132" s="14" t="s">
        <v>87</v>
      </c>
      <c r="C132" s="13" t="s">
        <v>3</v>
      </c>
      <c r="D132" s="13" t="s">
        <v>15</v>
      </c>
      <c r="E132" s="13">
        <v>22</v>
      </c>
      <c r="F132" s="22">
        <v>85000</v>
      </c>
      <c r="G132" s="22">
        <f>+F132*E132</f>
        <v>1870000</v>
      </c>
      <c r="H132"/>
      <c r="I132"/>
      <c r="J132"/>
      <c r="K132"/>
      <c r="L132"/>
      <c r="M132"/>
      <c r="N132"/>
    </row>
    <row r="133" spans="1:14" ht="9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12" customHeight="1">
      <c r="A134"/>
      <c r="B134"/>
      <c r="C134"/>
      <c r="D134" s="15" t="s">
        <v>18</v>
      </c>
      <c r="E134" s="15"/>
      <c r="F134" s="84">
        <f>SUM(F128:F133)</f>
        <v>223500</v>
      </c>
      <c r="G134" s="107">
        <v>4917000</v>
      </c>
      <c r="H134"/>
      <c r="I134"/>
      <c r="J134"/>
      <c r="K134"/>
      <c r="L134"/>
      <c r="M134"/>
      <c r="N134"/>
    </row>
    <row r="135" spans="1:14" ht="15.75" thickBo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3.25" thickBot="1">
      <c r="A136" s="136" t="s">
        <v>0</v>
      </c>
      <c r="B136" s="137" t="s">
        <v>416</v>
      </c>
      <c r="C136" s="137" t="s">
        <v>79</v>
      </c>
      <c r="D136" s="137" t="s">
        <v>1</v>
      </c>
      <c r="E136" s="186" t="s">
        <v>410</v>
      </c>
      <c r="F136" s="138" t="s">
        <v>85</v>
      </c>
      <c r="G136" s="138" t="s">
        <v>422</v>
      </c>
      <c r="H136"/>
      <c r="I136"/>
      <c r="J136"/>
      <c r="K136"/>
      <c r="L136"/>
      <c r="M136"/>
      <c r="N136"/>
    </row>
    <row r="137" spans="1:14" ht="15">
      <c r="A137" s="13">
        <v>1</v>
      </c>
      <c r="B137" s="14" t="s">
        <v>29</v>
      </c>
      <c r="C137" s="13" t="s">
        <v>3</v>
      </c>
      <c r="D137" s="13" t="s">
        <v>21</v>
      </c>
      <c r="E137" s="13">
        <v>22</v>
      </c>
      <c r="F137" s="22">
        <v>3000</v>
      </c>
      <c r="G137" s="22">
        <f>+F137*E137</f>
        <v>66000</v>
      </c>
      <c r="H137"/>
      <c r="I137"/>
      <c r="J137"/>
      <c r="K137"/>
      <c r="L137"/>
      <c r="M137"/>
      <c r="N137"/>
    </row>
    <row r="138" spans="1:14" ht="15">
      <c r="A138" s="13">
        <v>2</v>
      </c>
      <c r="B138" s="14" t="s">
        <v>29</v>
      </c>
      <c r="C138" s="13" t="s">
        <v>3</v>
      </c>
      <c r="D138" s="13" t="s">
        <v>21</v>
      </c>
      <c r="E138" s="13">
        <v>22</v>
      </c>
      <c r="F138" s="22">
        <v>3000</v>
      </c>
      <c r="G138" s="22">
        <f aca="true" t="shared" si="5" ref="G138:G150">+F138*E138</f>
        <v>66000</v>
      </c>
      <c r="H138"/>
      <c r="I138"/>
      <c r="J138"/>
      <c r="K138"/>
      <c r="L138"/>
      <c r="M138"/>
      <c r="N138"/>
    </row>
    <row r="139" spans="1:14" ht="15">
      <c r="A139" s="13">
        <v>1</v>
      </c>
      <c r="B139" s="14" t="s">
        <v>350</v>
      </c>
      <c r="C139" s="13" t="s">
        <v>3</v>
      </c>
      <c r="D139" s="13" t="s">
        <v>9</v>
      </c>
      <c r="E139" s="13">
        <v>22</v>
      </c>
      <c r="F139" s="22">
        <v>25000</v>
      </c>
      <c r="G139" s="22">
        <f t="shared" si="5"/>
        <v>550000</v>
      </c>
      <c r="H139"/>
      <c r="I139"/>
      <c r="J139"/>
      <c r="K139"/>
      <c r="L139"/>
      <c r="M139"/>
      <c r="N139"/>
    </row>
    <row r="140" spans="1:14" ht="15">
      <c r="A140" s="13">
        <v>1</v>
      </c>
      <c r="B140" s="27" t="s">
        <v>367</v>
      </c>
      <c r="C140" s="13" t="s">
        <v>3</v>
      </c>
      <c r="D140" s="13" t="s">
        <v>64</v>
      </c>
      <c r="E140" s="13">
        <v>22</v>
      </c>
      <c r="F140" s="22">
        <v>300000</v>
      </c>
      <c r="G140" s="22">
        <f t="shared" si="5"/>
        <v>6600000</v>
      </c>
      <c r="H140"/>
      <c r="I140"/>
      <c r="J140"/>
      <c r="K140"/>
      <c r="L140"/>
      <c r="M140"/>
      <c r="N140"/>
    </row>
    <row r="141" spans="1:14" ht="15">
      <c r="A141" s="13">
        <v>1</v>
      </c>
      <c r="B141" s="27" t="s">
        <v>368</v>
      </c>
      <c r="C141" s="13" t="s">
        <v>3</v>
      </c>
      <c r="D141" s="13" t="s">
        <v>11</v>
      </c>
      <c r="E141" s="13">
        <v>22</v>
      </c>
      <c r="F141" s="22">
        <v>35000</v>
      </c>
      <c r="G141" s="22">
        <f t="shared" si="5"/>
        <v>770000</v>
      </c>
      <c r="H141"/>
      <c r="I141"/>
      <c r="J141"/>
      <c r="K141"/>
      <c r="L141"/>
      <c r="M141"/>
      <c r="N141"/>
    </row>
    <row r="142" spans="1:14" ht="15">
      <c r="A142" s="13">
        <v>1</v>
      </c>
      <c r="B142" s="27" t="s">
        <v>369</v>
      </c>
      <c r="C142" s="13" t="s">
        <v>3</v>
      </c>
      <c r="D142" s="13" t="s">
        <v>11</v>
      </c>
      <c r="E142" s="13">
        <v>22</v>
      </c>
      <c r="F142" s="22">
        <v>35000</v>
      </c>
      <c r="G142" s="22">
        <f t="shared" si="5"/>
        <v>770000</v>
      </c>
      <c r="H142"/>
      <c r="I142"/>
      <c r="J142"/>
      <c r="K142"/>
      <c r="L142"/>
      <c r="M142"/>
      <c r="N142"/>
    </row>
    <row r="143" spans="1:14" ht="15">
      <c r="A143" s="13">
        <v>1</v>
      </c>
      <c r="B143" s="27" t="s">
        <v>370</v>
      </c>
      <c r="C143" s="13" t="s">
        <v>3</v>
      </c>
      <c r="D143" s="13" t="s">
        <v>11</v>
      </c>
      <c r="E143" s="13">
        <v>22</v>
      </c>
      <c r="F143" s="22">
        <v>35000</v>
      </c>
      <c r="G143" s="22">
        <f t="shared" si="5"/>
        <v>770000</v>
      </c>
      <c r="H143"/>
      <c r="I143"/>
      <c r="J143"/>
      <c r="K143"/>
      <c r="L143"/>
      <c r="M143"/>
      <c r="N143"/>
    </row>
    <row r="144" spans="1:14" ht="15">
      <c r="A144" s="13">
        <v>1</v>
      </c>
      <c r="B144" s="27" t="s">
        <v>361</v>
      </c>
      <c r="C144" s="13" t="s">
        <v>3</v>
      </c>
      <c r="D144" s="13" t="s">
        <v>11</v>
      </c>
      <c r="E144" s="13">
        <v>22</v>
      </c>
      <c r="F144" s="22">
        <v>20000</v>
      </c>
      <c r="G144" s="22">
        <f t="shared" si="5"/>
        <v>440000</v>
      </c>
      <c r="H144"/>
      <c r="I144"/>
      <c r="J144"/>
      <c r="K144"/>
      <c r="L144"/>
      <c r="M144"/>
      <c r="N144"/>
    </row>
    <row r="145" spans="1:14" ht="15">
      <c r="A145" s="13">
        <v>1</v>
      </c>
      <c r="B145" s="27" t="s">
        <v>361</v>
      </c>
      <c r="C145" s="13" t="s">
        <v>3</v>
      </c>
      <c r="D145" s="13" t="s">
        <v>11</v>
      </c>
      <c r="E145" s="13">
        <v>22</v>
      </c>
      <c r="F145" s="22">
        <v>20000</v>
      </c>
      <c r="G145" s="22">
        <f t="shared" si="5"/>
        <v>440000</v>
      </c>
      <c r="H145"/>
      <c r="I145"/>
      <c r="J145"/>
      <c r="K145"/>
      <c r="L145"/>
      <c r="M145"/>
      <c r="N145"/>
    </row>
    <row r="146" spans="1:14" ht="15">
      <c r="A146" s="13">
        <v>1</v>
      </c>
      <c r="B146" s="79" t="s">
        <v>361</v>
      </c>
      <c r="C146" s="13" t="s">
        <v>3</v>
      </c>
      <c r="D146" s="13" t="s">
        <v>11</v>
      </c>
      <c r="E146" s="13">
        <v>22</v>
      </c>
      <c r="F146" s="22">
        <v>20000</v>
      </c>
      <c r="G146" s="22">
        <f t="shared" si="5"/>
        <v>440000</v>
      </c>
      <c r="H146"/>
      <c r="I146"/>
      <c r="J146"/>
      <c r="K146"/>
      <c r="L146"/>
      <c r="M146"/>
      <c r="N146"/>
    </row>
    <row r="147" spans="1:14" ht="15">
      <c r="A147" s="13">
        <v>1</v>
      </c>
      <c r="B147" s="27" t="s">
        <v>362</v>
      </c>
      <c r="C147" s="13" t="s">
        <v>3</v>
      </c>
      <c r="D147" s="13" t="s">
        <v>12</v>
      </c>
      <c r="E147" s="13">
        <v>22</v>
      </c>
      <c r="F147" s="22">
        <v>20000</v>
      </c>
      <c r="G147" s="22">
        <f t="shared" si="5"/>
        <v>440000</v>
      </c>
      <c r="H147"/>
      <c r="I147"/>
      <c r="J147"/>
      <c r="K147"/>
      <c r="L147"/>
      <c r="M147"/>
      <c r="N147"/>
    </row>
    <row r="148" spans="1:14" ht="15">
      <c r="A148" s="13">
        <v>1</v>
      </c>
      <c r="B148" s="27" t="s">
        <v>353</v>
      </c>
      <c r="C148" s="13" t="s">
        <v>3</v>
      </c>
      <c r="D148" s="13" t="s">
        <v>13</v>
      </c>
      <c r="E148" s="13">
        <v>22</v>
      </c>
      <c r="F148" s="22">
        <v>15000</v>
      </c>
      <c r="G148" s="22">
        <f t="shared" si="5"/>
        <v>330000</v>
      </c>
      <c r="H148"/>
      <c r="I148"/>
      <c r="J148"/>
      <c r="K148"/>
      <c r="L148"/>
      <c r="M148"/>
      <c r="N148"/>
    </row>
    <row r="149" spans="1:14" ht="15">
      <c r="A149" s="13">
        <v>1</v>
      </c>
      <c r="B149" s="14" t="s">
        <v>14</v>
      </c>
      <c r="C149" s="13" t="s">
        <v>3</v>
      </c>
      <c r="D149" s="13" t="s">
        <v>15</v>
      </c>
      <c r="E149" s="13">
        <v>22</v>
      </c>
      <c r="F149" s="22">
        <v>250000</v>
      </c>
      <c r="G149" s="22">
        <f t="shared" si="5"/>
        <v>5500000</v>
      </c>
      <c r="H149"/>
      <c r="I149"/>
      <c r="J149"/>
      <c r="K149"/>
      <c r="L149"/>
      <c r="M149"/>
      <c r="N149"/>
    </row>
    <row r="150" spans="1:14" ht="15">
      <c r="A150" s="13">
        <v>1</v>
      </c>
      <c r="B150" s="14" t="s">
        <v>16</v>
      </c>
      <c r="C150" s="13">
        <v>1112147</v>
      </c>
      <c r="D150" s="13" t="s">
        <v>17</v>
      </c>
      <c r="E150" s="13">
        <v>22</v>
      </c>
      <c r="F150" s="22">
        <v>20000</v>
      </c>
      <c r="G150" s="22">
        <f t="shared" si="5"/>
        <v>440000</v>
      </c>
      <c r="H150"/>
      <c r="I150"/>
      <c r="J150"/>
      <c r="K150"/>
      <c r="L150"/>
      <c r="M150"/>
      <c r="N150"/>
    </row>
    <row r="151" spans="1:14" ht="10.5" customHeight="1">
      <c r="A151" s="85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15">
      <c r="A152" s="85"/>
      <c r="B152"/>
      <c r="C152"/>
      <c r="D152" s="13" t="s">
        <v>18</v>
      </c>
      <c r="E152" s="13"/>
      <c r="F152" s="84">
        <f>SUM(F137:F151)</f>
        <v>801000</v>
      </c>
      <c r="G152" s="107">
        <v>17622000</v>
      </c>
      <c r="H152"/>
      <c r="I152"/>
      <c r="J152"/>
      <c r="K152"/>
      <c r="L152"/>
      <c r="M152"/>
      <c r="N152"/>
    </row>
    <row r="153" spans="1:14" ht="15.75" thickBot="1">
      <c r="A153" s="85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3.25" thickBot="1">
      <c r="A154" s="136" t="s">
        <v>0</v>
      </c>
      <c r="B154" s="137" t="s">
        <v>89</v>
      </c>
      <c r="C154" s="137" t="s">
        <v>79</v>
      </c>
      <c r="D154" s="137" t="s">
        <v>1</v>
      </c>
      <c r="E154" s="186" t="s">
        <v>410</v>
      </c>
      <c r="F154" s="138" t="s">
        <v>85</v>
      </c>
      <c r="G154" s="138" t="s">
        <v>422</v>
      </c>
      <c r="H154"/>
      <c r="I154"/>
      <c r="J154"/>
      <c r="K154"/>
      <c r="L154"/>
      <c r="M154"/>
      <c r="N154"/>
    </row>
    <row r="155" spans="1:14" ht="15">
      <c r="A155" s="13">
        <v>1</v>
      </c>
      <c r="B155" s="14" t="s">
        <v>350</v>
      </c>
      <c r="C155" s="13" t="s">
        <v>3</v>
      </c>
      <c r="D155" s="13" t="s">
        <v>9</v>
      </c>
      <c r="E155" s="13">
        <v>22</v>
      </c>
      <c r="F155" s="22">
        <v>25000</v>
      </c>
      <c r="G155" s="22">
        <f>+F155*E155</f>
        <v>550000</v>
      </c>
      <c r="H155"/>
      <c r="I155"/>
      <c r="J155"/>
      <c r="K155"/>
      <c r="L155"/>
      <c r="M155"/>
      <c r="N155"/>
    </row>
    <row r="156" spans="1:14" ht="15">
      <c r="A156" s="13">
        <v>1</v>
      </c>
      <c r="B156" s="27" t="s">
        <v>371</v>
      </c>
      <c r="C156" s="13" t="s">
        <v>3</v>
      </c>
      <c r="D156" s="13" t="s">
        <v>10</v>
      </c>
      <c r="E156" s="13">
        <v>22</v>
      </c>
      <c r="F156" s="22">
        <v>150000</v>
      </c>
      <c r="G156" s="22">
        <f aca="true" t="shared" si="6" ref="G156:G162">+F156*E156</f>
        <v>3300000</v>
      </c>
      <c r="H156"/>
      <c r="I156"/>
      <c r="J156"/>
      <c r="K156"/>
      <c r="L156"/>
      <c r="M156"/>
      <c r="N156"/>
    </row>
    <row r="157" spans="1:14" ht="15">
      <c r="A157" s="13">
        <v>1</v>
      </c>
      <c r="B157" s="27" t="s">
        <v>372</v>
      </c>
      <c r="C157" s="13" t="s">
        <v>3</v>
      </c>
      <c r="D157" s="13" t="s">
        <v>11</v>
      </c>
      <c r="E157" s="13">
        <v>22</v>
      </c>
      <c r="F157" s="22">
        <v>35000</v>
      </c>
      <c r="G157" s="22">
        <f t="shared" si="6"/>
        <v>770000</v>
      </c>
      <c r="H157"/>
      <c r="I157"/>
      <c r="J157"/>
      <c r="K157"/>
      <c r="L157"/>
      <c r="M157"/>
      <c r="N157"/>
    </row>
    <row r="158" spans="1:14" ht="15">
      <c r="A158" s="13">
        <v>1</v>
      </c>
      <c r="B158" s="79" t="s">
        <v>361</v>
      </c>
      <c r="C158" s="13" t="s">
        <v>3</v>
      </c>
      <c r="D158" s="13" t="s">
        <v>11</v>
      </c>
      <c r="E158" s="13">
        <v>22</v>
      </c>
      <c r="F158" s="22">
        <v>20000</v>
      </c>
      <c r="G158" s="22">
        <f t="shared" si="6"/>
        <v>440000</v>
      </c>
      <c r="H158"/>
      <c r="I158"/>
      <c r="J158"/>
      <c r="K158"/>
      <c r="L158"/>
      <c r="M158"/>
      <c r="N158"/>
    </row>
    <row r="159" spans="1:14" ht="15">
      <c r="A159" s="13">
        <v>1</v>
      </c>
      <c r="B159" s="27" t="s">
        <v>365</v>
      </c>
      <c r="C159" s="13" t="s">
        <v>3</v>
      </c>
      <c r="D159" s="13" t="s">
        <v>12</v>
      </c>
      <c r="E159" s="13">
        <v>22</v>
      </c>
      <c r="F159" s="22">
        <v>20000</v>
      </c>
      <c r="G159" s="22">
        <f t="shared" si="6"/>
        <v>440000</v>
      </c>
      <c r="H159"/>
      <c r="I159"/>
      <c r="J159"/>
      <c r="K159"/>
      <c r="L159"/>
      <c r="M159"/>
      <c r="N159"/>
    </row>
    <row r="160" spans="1:14" ht="15">
      <c r="A160" s="13">
        <v>1</v>
      </c>
      <c r="B160" s="27" t="s">
        <v>353</v>
      </c>
      <c r="C160" s="13" t="s">
        <v>3</v>
      </c>
      <c r="D160" s="13" t="s">
        <v>13</v>
      </c>
      <c r="E160" s="13">
        <v>22</v>
      </c>
      <c r="F160" s="22">
        <v>15000</v>
      </c>
      <c r="G160" s="22">
        <f t="shared" si="6"/>
        <v>330000</v>
      </c>
      <c r="H160"/>
      <c r="I160"/>
      <c r="J160"/>
      <c r="K160"/>
      <c r="L160"/>
      <c r="M160"/>
      <c r="N160"/>
    </row>
    <row r="161" spans="1:14" ht="15">
      <c r="A161" s="13">
        <v>1</v>
      </c>
      <c r="B161" s="14" t="s">
        <v>14</v>
      </c>
      <c r="C161" s="13" t="s">
        <v>3</v>
      </c>
      <c r="D161" s="13" t="s">
        <v>15</v>
      </c>
      <c r="E161" s="13">
        <v>22</v>
      </c>
      <c r="F161" s="22">
        <v>184000</v>
      </c>
      <c r="G161" s="22">
        <f t="shared" si="6"/>
        <v>4048000</v>
      </c>
      <c r="H161"/>
      <c r="I161"/>
      <c r="J161"/>
      <c r="K161"/>
      <c r="L161"/>
      <c r="M161"/>
      <c r="N161"/>
    </row>
    <row r="162" spans="1:14" ht="15">
      <c r="A162" s="13">
        <v>1</v>
      </c>
      <c r="B162" s="14" t="s">
        <v>16</v>
      </c>
      <c r="C162" s="13">
        <v>1122150</v>
      </c>
      <c r="D162" s="13" t="s">
        <v>17</v>
      </c>
      <c r="E162" s="13">
        <v>22</v>
      </c>
      <c r="F162" s="22">
        <v>20000</v>
      </c>
      <c r="G162" s="22">
        <f t="shared" si="6"/>
        <v>440000</v>
      </c>
      <c r="H162"/>
      <c r="I162"/>
      <c r="J162"/>
      <c r="K162"/>
      <c r="L162"/>
      <c r="M162"/>
      <c r="N162"/>
    </row>
    <row r="163" spans="1:14" ht="10.5" customHeight="1">
      <c r="A163" s="105"/>
      <c r="B163" s="105"/>
      <c r="C163" s="105"/>
      <c r="D163" s="105"/>
      <c r="E163" s="105"/>
      <c r="F163" s="105"/>
      <c r="G163" s="105"/>
      <c r="H163"/>
      <c r="I163"/>
      <c r="J163"/>
      <c r="K163"/>
      <c r="L163"/>
      <c r="M163"/>
      <c r="N163"/>
    </row>
    <row r="164" spans="1:14" ht="15">
      <c r="A164" s="85"/>
      <c r="B164"/>
      <c r="C164"/>
      <c r="D164" s="106" t="s">
        <v>18</v>
      </c>
      <c r="E164" s="106"/>
      <c r="F164" s="84">
        <f>SUM(F155:F163)</f>
        <v>469000</v>
      </c>
      <c r="G164" s="107">
        <v>10318000</v>
      </c>
      <c r="H164"/>
      <c r="I164"/>
      <c r="J164"/>
      <c r="K164"/>
      <c r="L164"/>
      <c r="M164"/>
      <c r="N164"/>
    </row>
    <row r="165" spans="1:14" ht="15.75" thickBo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3.25" thickBot="1">
      <c r="A166" s="136" t="s">
        <v>0</v>
      </c>
      <c r="B166" s="139" t="s">
        <v>90</v>
      </c>
      <c r="C166" s="137" t="s">
        <v>79</v>
      </c>
      <c r="D166" s="139" t="s">
        <v>1</v>
      </c>
      <c r="E166" s="186" t="s">
        <v>410</v>
      </c>
      <c r="F166" s="138" t="s">
        <v>85</v>
      </c>
      <c r="G166" s="138" t="s">
        <v>422</v>
      </c>
      <c r="H166"/>
      <c r="I166"/>
      <c r="J166"/>
      <c r="K166"/>
      <c r="L166"/>
      <c r="M166"/>
      <c r="N166"/>
    </row>
    <row r="167" spans="1:14" ht="15">
      <c r="A167" s="20">
        <v>1</v>
      </c>
      <c r="B167" s="21" t="s">
        <v>57</v>
      </c>
      <c r="C167" s="20" t="s">
        <v>3</v>
      </c>
      <c r="D167" s="20" t="s">
        <v>21</v>
      </c>
      <c r="E167" s="20">
        <v>22</v>
      </c>
      <c r="F167" s="25">
        <v>3000</v>
      </c>
      <c r="G167" s="25">
        <f>+F167*E167</f>
        <v>66000</v>
      </c>
      <c r="H167"/>
      <c r="I167"/>
      <c r="J167"/>
      <c r="K167"/>
      <c r="L167"/>
      <c r="M167"/>
      <c r="N167"/>
    </row>
    <row r="168" spans="1:14" ht="15">
      <c r="A168" s="20">
        <v>1</v>
      </c>
      <c r="B168" s="21" t="s">
        <v>57</v>
      </c>
      <c r="C168" s="20" t="s">
        <v>3</v>
      </c>
      <c r="D168" s="20" t="s">
        <v>21</v>
      </c>
      <c r="E168" s="20">
        <v>22</v>
      </c>
      <c r="F168" s="25">
        <v>3000</v>
      </c>
      <c r="G168" s="25">
        <f aca="true" t="shared" si="7" ref="G168:G178">+F168*E168</f>
        <v>66000</v>
      </c>
      <c r="H168"/>
      <c r="I168"/>
      <c r="J168"/>
      <c r="K168"/>
      <c r="L168"/>
      <c r="M168"/>
      <c r="N168"/>
    </row>
    <row r="169" spans="1:14" ht="16.5" customHeight="1">
      <c r="A169" s="13">
        <v>1</v>
      </c>
      <c r="B169" s="14" t="s">
        <v>350</v>
      </c>
      <c r="C169" s="13" t="s">
        <v>3</v>
      </c>
      <c r="D169" s="13" t="s">
        <v>9</v>
      </c>
      <c r="E169" s="20">
        <v>22</v>
      </c>
      <c r="F169" s="22">
        <v>25000</v>
      </c>
      <c r="G169" s="25">
        <f t="shared" si="7"/>
        <v>550000</v>
      </c>
      <c r="H169"/>
      <c r="I169"/>
      <c r="J169"/>
      <c r="K169"/>
      <c r="L169"/>
      <c r="M169"/>
      <c r="N169"/>
    </row>
    <row r="170" spans="1:14" ht="15">
      <c r="A170" s="13">
        <v>1</v>
      </c>
      <c r="B170" s="27" t="s">
        <v>354</v>
      </c>
      <c r="C170" s="13" t="s">
        <v>3</v>
      </c>
      <c r="D170" s="13" t="s">
        <v>53</v>
      </c>
      <c r="E170" s="20">
        <v>22</v>
      </c>
      <c r="F170" s="22">
        <v>150000</v>
      </c>
      <c r="G170" s="25">
        <f t="shared" si="7"/>
        <v>3300000</v>
      </c>
      <c r="H170"/>
      <c r="I170"/>
      <c r="J170"/>
      <c r="K170"/>
      <c r="L170"/>
      <c r="M170"/>
      <c r="N170"/>
    </row>
    <row r="171" spans="1:14" ht="15">
      <c r="A171" s="13">
        <v>1</v>
      </c>
      <c r="B171" s="27" t="s">
        <v>372</v>
      </c>
      <c r="C171" s="13" t="s">
        <v>3</v>
      </c>
      <c r="D171" s="13" t="s">
        <v>11</v>
      </c>
      <c r="E171" s="20">
        <v>22</v>
      </c>
      <c r="F171" s="22">
        <v>35000</v>
      </c>
      <c r="G171" s="25">
        <f t="shared" si="7"/>
        <v>770000</v>
      </c>
      <c r="H171"/>
      <c r="I171"/>
      <c r="J171"/>
      <c r="K171"/>
      <c r="L171"/>
      <c r="M171"/>
      <c r="N171"/>
    </row>
    <row r="172" spans="1:14" ht="15">
      <c r="A172" s="13">
        <v>1</v>
      </c>
      <c r="B172" s="27" t="s">
        <v>373</v>
      </c>
      <c r="C172" s="13" t="s">
        <v>3</v>
      </c>
      <c r="D172" s="13" t="s">
        <v>11</v>
      </c>
      <c r="E172" s="20">
        <v>22</v>
      </c>
      <c r="F172" s="22">
        <v>35000</v>
      </c>
      <c r="G172" s="25">
        <f t="shared" si="7"/>
        <v>770000</v>
      </c>
      <c r="H172"/>
      <c r="I172"/>
      <c r="J172"/>
      <c r="K172"/>
      <c r="L172"/>
      <c r="M172"/>
      <c r="N172"/>
    </row>
    <row r="173" spans="1:14" ht="15">
      <c r="A173" s="13">
        <v>1</v>
      </c>
      <c r="B173" s="27" t="s">
        <v>361</v>
      </c>
      <c r="C173" s="13" t="s">
        <v>3</v>
      </c>
      <c r="D173" s="13" t="s">
        <v>11</v>
      </c>
      <c r="E173" s="20">
        <v>22</v>
      </c>
      <c r="F173" s="22">
        <v>20000</v>
      </c>
      <c r="G173" s="25">
        <f t="shared" si="7"/>
        <v>440000</v>
      </c>
      <c r="H173"/>
      <c r="I173"/>
      <c r="J173"/>
      <c r="K173"/>
      <c r="L173"/>
      <c r="M173"/>
      <c r="N173"/>
    </row>
    <row r="174" spans="1:14" ht="15">
      <c r="A174" s="13">
        <v>1</v>
      </c>
      <c r="B174" s="79" t="s">
        <v>361</v>
      </c>
      <c r="C174" s="13" t="s">
        <v>3</v>
      </c>
      <c r="D174" s="13" t="s">
        <v>11</v>
      </c>
      <c r="E174" s="20">
        <v>22</v>
      </c>
      <c r="F174" s="22">
        <v>20000</v>
      </c>
      <c r="G174" s="25">
        <f t="shared" si="7"/>
        <v>440000</v>
      </c>
      <c r="H174"/>
      <c r="I174"/>
      <c r="J174"/>
      <c r="K174"/>
      <c r="L174"/>
      <c r="M174"/>
      <c r="N174"/>
    </row>
    <row r="175" spans="1:14" ht="15">
      <c r="A175" s="13">
        <v>1</v>
      </c>
      <c r="B175" s="27" t="s">
        <v>365</v>
      </c>
      <c r="C175" s="13" t="s">
        <v>3</v>
      </c>
      <c r="D175" s="13" t="s">
        <v>12</v>
      </c>
      <c r="E175" s="20">
        <v>22</v>
      </c>
      <c r="F175" s="22">
        <v>20000</v>
      </c>
      <c r="G175" s="25">
        <f t="shared" si="7"/>
        <v>440000</v>
      </c>
      <c r="H175"/>
      <c r="I175"/>
      <c r="J175"/>
      <c r="K175"/>
      <c r="L175"/>
      <c r="M175"/>
      <c r="N175"/>
    </row>
    <row r="176" spans="1:14" ht="15">
      <c r="A176" s="13">
        <v>1</v>
      </c>
      <c r="B176" s="27" t="s">
        <v>353</v>
      </c>
      <c r="C176" s="13" t="s">
        <v>3</v>
      </c>
      <c r="D176" s="13" t="s">
        <v>13</v>
      </c>
      <c r="E176" s="20">
        <v>22</v>
      </c>
      <c r="F176" s="22">
        <v>15000</v>
      </c>
      <c r="G176" s="25">
        <f t="shared" si="7"/>
        <v>330000</v>
      </c>
      <c r="H176"/>
      <c r="I176"/>
      <c r="J176"/>
      <c r="K176"/>
      <c r="L176"/>
      <c r="M176"/>
      <c r="N176"/>
    </row>
    <row r="177" spans="1:14" ht="15">
      <c r="A177" s="13">
        <v>1</v>
      </c>
      <c r="B177" s="14" t="s">
        <v>14</v>
      </c>
      <c r="C177" s="13" t="s">
        <v>3</v>
      </c>
      <c r="D177" s="13" t="s">
        <v>15</v>
      </c>
      <c r="E177" s="20">
        <v>22</v>
      </c>
      <c r="F177" s="22">
        <v>184000</v>
      </c>
      <c r="G177" s="25">
        <f t="shared" si="7"/>
        <v>4048000</v>
      </c>
      <c r="H177"/>
      <c r="I177"/>
      <c r="J177"/>
      <c r="K177"/>
      <c r="L177"/>
      <c r="M177"/>
      <c r="N177"/>
    </row>
    <row r="178" spans="1:14" ht="15">
      <c r="A178" s="13">
        <v>1</v>
      </c>
      <c r="B178" s="14" t="s">
        <v>16</v>
      </c>
      <c r="C178" s="13" t="s">
        <v>3</v>
      </c>
      <c r="D178" s="13" t="s">
        <v>17</v>
      </c>
      <c r="E178" s="20">
        <v>22</v>
      </c>
      <c r="F178" s="22">
        <v>20000</v>
      </c>
      <c r="G178" s="25">
        <f t="shared" si="7"/>
        <v>440000</v>
      </c>
      <c r="H178"/>
      <c r="I178"/>
      <c r="J178"/>
      <c r="K178"/>
      <c r="L178"/>
      <c r="M178"/>
      <c r="N178"/>
    </row>
    <row r="179" spans="1:14" ht="9.75" customHeight="1">
      <c r="A179" s="108"/>
      <c r="B179" s="92"/>
      <c r="C179" s="92"/>
      <c r="D179" s="92"/>
      <c r="E179" s="92"/>
      <c r="F179" s="92"/>
      <c r="G179" s="109"/>
      <c r="H179"/>
      <c r="I179"/>
      <c r="J179"/>
      <c r="K179"/>
      <c r="L179"/>
      <c r="M179"/>
      <c r="N179"/>
    </row>
    <row r="180" spans="1:14" ht="15">
      <c r="A180" s="85"/>
      <c r="B180"/>
      <c r="C180"/>
      <c r="D180" s="110" t="s">
        <v>18</v>
      </c>
      <c r="E180" s="110"/>
      <c r="F180" s="84">
        <f>SUM(F167:F179)</f>
        <v>530000</v>
      </c>
      <c r="G180" s="84">
        <f>SUM(G167:G179)</f>
        <v>11660000</v>
      </c>
      <c r="H180"/>
      <c r="I180"/>
      <c r="J180"/>
      <c r="K180"/>
      <c r="L180"/>
      <c r="M180"/>
      <c r="N180"/>
    </row>
    <row r="181" spans="1:14" ht="15.75" thickBo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3.25" thickBot="1">
      <c r="A182" s="136" t="s">
        <v>0</v>
      </c>
      <c r="B182" s="139" t="s">
        <v>91</v>
      </c>
      <c r="C182" s="137" t="s">
        <v>79</v>
      </c>
      <c r="D182" s="139" t="s">
        <v>1</v>
      </c>
      <c r="E182" s="186" t="s">
        <v>410</v>
      </c>
      <c r="F182" s="138" t="s">
        <v>85</v>
      </c>
      <c r="G182" s="138" t="s">
        <v>422</v>
      </c>
      <c r="H182"/>
      <c r="I182"/>
      <c r="J182"/>
      <c r="K182"/>
      <c r="L182"/>
      <c r="M182"/>
      <c r="N182"/>
    </row>
    <row r="183" spans="1:14" ht="15">
      <c r="A183" s="20">
        <v>1</v>
      </c>
      <c r="B183" s="21" t="s">
        <v>65</v>
      </c>
      <c r="C183" s="20" t="s">
        <v>3</v>
      </c>
      <c r="D183" s="20" t="s">
        <v>21</v>
      </c>
      <c r="E183" s="20">
        <v>22</v>
      </c>
      <c r="F183" s="25">
        <v>3000</v>
      </c>
      <c r="G183" s="25">
        <f>+F183*E183</f>
        <v>66000</v>
      </c>
      <c r="H183"/>
      <c r="I183"/>
      <c r="J183"/>
      <c r="K183"/>
      <c r="L183"/>
      <c r="M183"/>
      <c r="N183"/>
    </row>
    <row r="184" spans="1:14" ht="15" customHeight="1">
      <c r="A184" s="13">
        <v>1</v>
      </c>
      <c r="B184" s="14" t="s">
        <v>350</v>
      </c>
      <c r="C184" s="13" t="s">
        <v>3</v>
      </c>
      <c r="D184" s="13" t="s">
        <v>9</v>
      </c>
      <c r="E184" s="20">
        <v>22</v>
      </c>
      <c r="F184" s="22">
        <v>25000</v>
      </c>
      <c r="G184" s="25">
        <f aca="true" t="shared" si="8" ref="G184:G190">+F184*E184</f>
        <v>550000</v>
      </c>
      <c r="H184"/>
      <c r="I184"/>
      <c r="J184"/>
      <c r="K184"/>
      <c r="L184"/>
      <c r="M184"/>
      <c r="N184"/>
    </row>
    <row r="185" spans="1:14" ht="15">
      <c r="A185" s="13">
        <v>1</v>
      </c>
      <c r="B185" s="27" t="s">
        <v>374</v>
      </c>
      <c r="C185" s="13" t="s">
        <v>3</v>
      </c>
      <c r="D185" s="13" t="s">
        <v>66</v>
      </c>
      <c r="E185" s="20">
        <v>22</v>
      </c>
      <c r="F185" s="22">
        <v>200000</v>
      </c>
      <c r="G185" s="25">
        <f t="shared" si="8"/>
        <v>4400000</v>
      </c>
      <c r="H185"/>
      <c r="I185"/>
      <c r="J185"/>
      <c r="K185"/>
      <c r="L185"/>
      <c r="M185"/>
      <c r="N185"/>
    </row>
    <row r="186" spans="1:14" ht="15">
      <c r="A186" s="13">
        <v>1</v>
      </c>
      <c r="B186" s="27" t="s">
        <v>375</v>
      </c>
      <c r="C186" s="13" t="s">
        <v>3</v>
      </c>
      <c r="D186" s="13" t="s">
        <v>11</v>
      </c>
      <c r="E186" s="20">
        <v>22</v>
      </c>
      <c r="F186" s="22">
        <v>35000</v>
      </c>
      <c r="G186" s="25">
        <f t="shared" si="8"/>
        <v>770000</v>
      </c>
      <c r="H186"/>
      <c r="I186"/>
      <c r="J186"/>
      <c r="K186"/>
      <c r="L186"/>
      <c r="M186"/>
      <c r="N186"/>
    </row>
    <row r="187" spans="1:14" ht="15">
      <c r="A187" s="13">
        <v>1</v>
      </c>
      <c r="B187" s="79" t="s">
        <v>361</v>
      </c>
      <c r="C187" s="13" t="s">
        <v>3</v>
      </c>
      <c r="D187" s="13" t="s">
        <v>11</v>
      </c>
      <c r="E187" s="20">
        <v>22</v>
      </c>
      <c r="F187" s="22">
        <v>20000</v>
      </c>
      <c r="G187" s="25">
        <f t="shared" si="8"/>
        <v>440000</v>
      </c>
      <c r="H187"/>
      <c r="I187"/>
      <c r="J187"/>
      <c r="K187"/>
      <c r="L187"/>
      <c r="M187"/>
      <c r="N187"/>
    </row>
    <row r="188" spans="1:14" ht="15">
      <c r="A188" s="13">
        <v>1</v>
      </c>
      <c r="B188" s="27" t="s">
        <v>365</v>
      </c>
      <c r="C188" s="13" t="s">
        <v>3</v>
      </c>
      <c r="D188" s="13" t="s">
        <v>12</v>
      </c>
      <c r="E188" s="20">
        <v>22</v>
      </c>
      <c r="F188" s="22">
        <v>20000</v>
      </c>
      <c r="G188" s="25">
        <f t="shared" si="8"/>
        <v>440000</v>
      </c>
      <c r="H188"/>
      <c r="I188"/>
      <c r="J188"/>
      <c r="K188"/>
      <c r="L188"/>
      <c r="M188"/>
      <c r="N188"/>
    </row>
    <row r="189" spans="1:14" ht="15">
      <c r="A189" s="13">
        <v>1</v>
      </c>
      <c r="B189" s="27" t="s">
        <v>353</v>
      </c>
      <c r="C189" s="13" t="s">
        <v>3</v>
      </c>
      <c r="D189" s="13" t="s">
        <v>13</v>
      </c>
      <c r="E189" s="20">
        <v>22</v>
      </c>
      <c r="F189" s="22">
        <v>15000</v>
      </c>
      <c r="G189" s="25">
        <f t="shared" si="8"/>
        <v>330000</v>
      </c>
      <c r="H189"/>
      <c r="I189"/>
      <c r="J189"/>
      <c r="K189"/>
      <c r="L189"/>
      <c r="M189"/>
      <c r="N189"/>
    </row>
    <row r="190" spans="1:14" ht="15">
      <c r="A190" s="13">
        <v>1</v>
      </c>
      <c r="B190" s="14" t="s">
        <v>14</v>
      </c>
      <c r="C190" s="13" t="s">
        <v>3</v>
      </c>
      <c r="D190" s="13" t="s">
        <v>15</v>
      </c>
      <c r="E190" s="20">
        <v>22</v>
      </c>
      <c r="F190" s="22">
        <v>200000</v>
      </c>
      <c r="G190" s="25">
        <f t="shared" si="8"/>
        <v>4400000</v>
      </c>
      <c r="H190"/>
      <c r="I190"/>
      <c r="J190"/>
      <c r="K190"/>
      <c r="L190"/>
      <c r="M190"/>
      <c r="N190"/>
    </row>
    <row r="191" spans="1:14" ht="12" customHeight="1">
      <c r="A191" s="105"/>
      <c r="B191" s="105"/>
      <c r="C191" s="105"/>
      <c r="D191" s="105"/>
      <c r="E191" s="105"/>
      <c r="F191" s="105"/>
      <c r="G191" s="111"/>
      <c r="H191"/>
      <c r="I191"/>
      <c r="J191"/>
      <c r="K191"/>
      <c r="L191"/>
      <c r="M191"/>
      <c r="N191"/>
    </row>
    <row r="192" spans="1:14" ht="15">
      <c r="A192" s="105"/>
      <c r="B192" s="105"/>
      <c r="C192" s="105"/>
      <c r="D192" s="106" t="s">
        <v>18</v>
      </c>
      <c r="E192" s="106"/>
      <c r="F192" s="84">
        <f>SUM(F183:F191)</f>
        <v>518000</v>
      </c>
      <c r="G192" s="84">
        <f>SUM(G183:G191)</f>
        <v>11396000</v>
      </c>
      <c r="H192"/>
      <c r="I192"/>
      <c r="J192"/>
      <c r="K192"/>
      <c r="L192"/>
      <c r="M192"/>
      <c r="N192"/>
    </row>
    <row r="193" spans="1:14" ht="15">
      <c r="A193" s="105"/>
      <c r="B193" s="105"/>
      <c r="C193" s="105"/>
      <c r="D193" s="80"/>
      <c r="E193" s="80"/>
      <c r="F193" s="80"/>
      <c r="G193" s="105"/>
      <c r="H193"/>
      <c r="I193"/>
      <c r="J193"/>
      <c r="K193"/>
      <c r="L193"/>
      <c r="M193"/>
      <c r="N193"/>
    </row>
    <row r="194" spans="1:14" ht="15">
      <c r="A194" s="105"/>
      <c r="B194" s="105"/>
      <c r="C194" s="105"/>
      <c r="D194" s="120" t="s">
        <v>67</v>
      </c>
      <c r="E194" s="202"/>
      <c r="F194" s="202"/>
      <c r="G194" s="203">
        <f>G116+G125+G134+G152+G164+G180+G192</f>
        <v>72490000</v>
      </c>
      <c r="H194"/>
      <c r="I194"/>
      <c r="J194"/>
      <c r="K194"/>
      <c r="L194"/>
      <c r="M194"/>
      <c r="N194"/>
    </row>
    <row r="195" spans="1:14" ht="15">
      <c r="A195" s="105"/>
      <c r="B195" s="105"/>
      <c r="C195" s="105"/>
      <c r="D195" s="204"/>
      <c r="E195" s="205"/>
      <c r="F195" s="205"/>
      <c r="G195" s="206"/>
      <c r="H195"/>
      <c r="I195"/>
      <c r="J195"/>
      <c r="K195"/>
      <c r="L195"/>
      <c r="M195"/>
      <c r="N195"/>
    </row>
    <row r="196" spans="1:14" s="4" customFormat="1" ht="13.5" customHeight="1">
      <c r="A196" s="48"/>
      <c r="B196" s="49"/>
      <c r="C196" s="48"/>
      <c r="D196" s="48"/>
      <c r="E196" s="48"/>
      <c r="F196" s="48"/>
      <c r="G196" s="48"/>
      <c r="H196" s="5"/>
      <c r="I196" s="5"/>
      <c r="J196" s="5"/>
      <c r="K196" s="2"/>
      <c r="L196" s="2"/>
      <c r="M196" s="2"/>
      <c r="N196" s="2"/>
    </row>
    <row r="197" spans="1:14" s="4" customFormat="1" ht="13.5" customHeight="1">
      <c r="A197" s="48"/>
      <c r="B197" s="49"/>
      <c r="C197" s="48"/>
      <c r="D197" s="48"/>
      <c r="E197" s="48"/>
      <c r="F197" s="48"/>
      <c r="G197" s="48"/>
      <c r="H197" s="5"/>
      <c r="I197" s="5"/>
      <c r="J197" s="5"/>
      <c r="K197" s="2"/>
      <c r="L197" s="2"/>
      <c r="M197" s="2"/>
      <c r="N197" s="2"/>
    </row>
    <row r="198" spans="1:14" s="4" customFormat="1" ht="13.5" customHeight="1">
      <c r="A198" s="48"/>
      <c r="B198" s="49"/>
      <c r="C198" s="48"/>
      <c r="D198" s="48"/>
      <c r="E198" s="48"/>
      <c r="F198" s="48"/>
      <c r="G198" s="48"/>
      <c r="H198" s="5"/>
      <c r="I198" s="5"/>
      <c r="J198" s="5"/>
      <c r="K198" s="2"/>
      <c r="L198" s="2"/>
      <c r="M198" s="2"/>
      <c r="N198" s="2"/>
    </row>
    <row r="199" spans="1:14" s="4" customFormat="1" ht="13.5" customHeight="1" thickBot="1">
      <c r="A199" s="48"/>
      <c r="B199" s="49"/>
      <c r="C199" s="48"/>
      <c r="D199" s="48"/>
      <c r="E199" s="48"/>
      <c r="F199" s="48"/>
      <c r="G199" s="48"/>
      <c r="H199" s="5"/>
      <c r="I199" s="5"/>
      <c r="J199" s="5"/>
      <c r="K199" s="2"/>
      <c r="L199" s="2"/>
      <c r="M199" s="2"/>
      <c r="N199" s="2"/>
    </row>
    <row r="200" spans="1:14" ht="18" customHeight="1" thickBot="1">
      <c r="A200" s="136" t="s">
        <v>0</v>
      </c>
      <c r="B200" s="139" t="s">
        <v>92</v>
      </c>
      <c r="C200" s="137" t="s">
        <v>79</v>
      </c>
      <c r="D200" s="139" t="s">
        <v>1</v>
      </c>
      <c r="E200" s="139"/>
      <c r="F200" s="139"/>
      <c r="G200" s="138" t="s">
        <v>422</v>
      </c>
      <c r="H200"/>
      <c r="I200"/>
      <c r="J200"/>
      <c r="K200"/>
      <c r="L200"/>
      <c r="M200"/>
      <c r="N200"/>
    </row>
    <row r="201" spans="1:14" ht="15">
      <c r="A201" s="20">
        <v>1</v>
      </c>
      <c r="B201" s="114" t="s">
        <v>57</v>
      </c>
      <c r="C201" s="20" t="s">
        <v>3</v>
      </c>
      <c r="D201" s="20" t="s">
        <v>21</v>
      </c>
      <c r="E201" s="20"/>
      <c r="F201" s="20"/>
      <c r="G201" s="25">
        <v>3000</v>
      </c>
      <c r="H201"/>
      <c r="I201"/>
      <c r="J201"/>
      <c r="K201"/>
      <c r="L201"/>
      <c r="M201"/>
      <c r="N201"/>
    </row>
    <row r="202" spans="1:14" ht="15">
      <c r="A202" s="13">
        <v>1</v>
      </c>
      <c r="B202" s="115" t="s">
        <v>8</v>
      </c>
      <c r="C202" s="13" t="s">
        <v>3</v>
      </c>
      <c r="D202" s="13" t="s">
        <v>9</v>
      </c>
      <c r="E202" s="13"/>
      <c r="F202" s="13"/>
      <c r="G202" s="22">
        <v>25000</v>
      </c>
      <c r="H202"/>
      <c r="I202"/>
      <c r="J202"/>
      <c r="K202"/>
      <c r="L202"/>
      <c r="M202"/>
      <c r="N202"/>
    </row>
    <row r="203" spans="1:14" ht="15">
      <c r="A203" s="13">
        <v>1</v>
      </c>
      <c r="B203" s="116" t="s">
        <v>42</v>
      </c>
      <c r="C203" s="13" t="s">
        <v>3</v>
      </c>
      <c r="D203" s="13" t="s">
        <v>80</v>
      </c>
      <c r="E203" s="13"/>
      <c r="F203" s="13"/>
      <c r="G203" s="22">
        <v>250000</v>
      </c>
      <c r="H203"/>
      <c r="I203"/>
      <c r="J203"/>
      <c r="K203"/>
      <c r="L203"/>
      <c r="M203"/>
      <c r="N203"/>
    </row>
    <row r="204" spans="1:14" ht="15">
      <c r="A204" s="13">
        <v>1</v>
      </c>
      <c r="B204" s="116" t="s">
        <v>93</v>
      </c>
      <c r="C204" s="13" t="s">
        <v>3</v>
      </c>
      <c r="D204" s="13" t="s">
        <v>11</v>
      </c>
      <c r="E204" s="13"/>
      <c r="F204" s="13"/>
      <c r="G204" s="22">
        <v>35000</v>
      </c>
      <c r="H204"/>
      <c r="I204"/>
      <c r="J204"/>
      <c r="K204"/>
      <c r="L204"/>
      <c r="M204"/>
      <c r="N204"/>
    </row>
    <row r="205" spans="1:14" ht="15">
      <c r="A205" s="13">
        <v>1</v>
      </c>
      <c r="B205" s="117" t="s">
        <v>361</v>
      </c>
      <c r="C205" s="13" t="s">
        <v>3</v>
      </c>
      <c r="D205" s="13" t="s">
        <v>11</v>
      </c>
      <c r="E205" s="13"/>
      <c r="F205" s="13"/>
      <c r="G205" s="22">
        <v>25000</v>
      </c>
      <c r="H205"/>
      <c r="I205"/>
      <c r="J205"/>
      <c r="K205"/>
      <c r="L205"/>
      <c r="M205"/>
      <c r="N205"/>
    </row>
    <row r="206" spans="1:14" ht="15">
      <c r="A206" s="13">
        <v>1</v>
      </c>
      <c r="B206" s="116" t="s">
        <v>362</v>
      </c>
      <c r="C206" s="13" t="s">
        <v>3</v>
      </c>
      <c r="D206" s="13" t="s">
        <v>12</v>
      </c>
      <c r="E206" s="13"/>
      <c r="F206" s="13"/>
      <c r="G206" s="22">
        <v>25000</v>
      </c>
      <c r="H206"/>
      <c r="I206"/>
      <c r="J206"/>
      <c r="K206"/>
      <c r="L206"/>
      <c r="M206"/>
      <c r="N206"/>
    </row>
    <row r="207" spans="1:14" ht="15">
      <c r="A207" s="13">
        <v>1</v>
      </c>
      <c r="B207" s="115" t="s">
        <v>353</v>
      </c>
      <c r="C207" s="13" t="s">
        <v>3</v>
      </c>
      <c r="D207" s="13" t="s">
        <v>13</v>
      </c>
      <c r="E207" s="13"/>
      <c r="F207" s="13"/>
      <c r="G207" s="22">
        <v>15000</v>
      </c>
      <c r="H207"/>
      <c r="I207"/>
      <c r="J207"/>
      <c r="K207"/>
      <c r="L207"/>
      <c r="M207"/>
      <c r="N207"/>
    </row>
    <row r="208" spans="1:14" ht="15">
      <c r="A208" s="13">
        <v>1</v>
      </c>
      <c r="B208" s="115" t="s">
        <v>14</v>
      </c>
      <c r="C208" s="13" t="s">
        <v>3</v>
      </c>
      <c r="D208" s="13" t="s">
        <v>15</v>
      </c>
      <c r="E208" s="13"/>
      <c r="F208" s="13"/>
      <c r="G208" s="22">
        <v>184000</v>
      </c>
      <c r="H208"/>
      <c r="I208"/>
      <c r="J208"/>
      <c r="K208"/>
      <c r="L208"/>
      <c r="M208"/>
      <c r="N208"/>
    </row>
    <row r="209" spans="1:14" ht="15">
      <c r="A209" s="15">
        <v>1</v>
      </c>
      <c r="B209" s="27" t="s">
        <v>16</v>
      </c>
      <c r="C209" s="15" t="s">
        <v>376</v>
      </c>
      <c r="D209" s="15" t="s">
        <v>17</v>
      </c>
      <c r="E209" s="15"/>
      <c r="F209" s="15"/>
      <c r="G209" s="87">
        <v>20000</v>
      </c>
      <c r="H209"/>
      <c r="I209"/>
      <c r="J209"/>
      <c r="K209"/>
      <c r="L209"/>
      <c r="M209"/>
      <c r="N209"/>
    </row>
    <row r="210" spans="1:14" ht="10.5" customHeight="1">
      <c r="A210" s="85"/>
      <c r="B210"/>
      <c r="C210"/>
      <c r="D210"/>
      <c r="E210"/>
      <c r="F210"/>
      <c r="G210" s="118"/>
      <c r="H210"/>
      <c r="I210"/>
      <c r="J210"/>
      <c r="K210"/>
      <c r="L210"/>
      <c r="M210"/>
      <c r="N210"/>
    </row>
    <row r="211" spans="1:14" ht="15">
      <c r="A211" s="85"/>
      <c r="B211"/>
      <c r="C211"/>
      <c r="D211" s="106" t="s">
        <v>18</v>
      </c>
      <c r="E211" s="106"/>
      <c r="F211" s="106"/>
      <c r="G211" s="176">
        <v>12804000</v>
      </c>
      <c r="H211"/>
      <c r="I211"/>
      <c r="J211"/>
      <c r="K211"/>
      <c r="L211"/>
      <c r="M211"/>
      <c r="N211"/>
    </row>
    <row r="212" spans="1:14" ht="15.75" thickBot="1">
      <c r="A212" s="4"/>
      <c r="B212" s="4"/>
      <c r="C212" s="4"/>
      <c r="D212" s="4"/>
      <c r="E212" s="4"/>
      <c r="F212" s="4"/>
      <c r="G212" s="4"/>
      <c r="H212"/>
      <c r="I212"/>
      <c r="J212"/>
      <c r="K212"/>
      <c r="L212"/>
      <c r="M212"/>
      <c r="N212"/>
    </row>
    <row r="213" spans="1:14" ht="18.75" customHeight="1" thickBot="1">
      <c r="A213" s="140" t="s">
        <v>0</v>
      </c>
      <c r="B213" s="141" t="s">
        <v>94</v>
      </c>
      <c r="C213" s="141" t="s">
        <v>79</v>
      </c>
      <c r="D213" s="141" t="s">
        <v>1</v>
      </c>
      <c r="E213" s="188"/>
      <c r="F213" s="188"/>
      <c r="G213" s="138" t="s">
        <v>422</v>
      </c>
      <c r="H213"/>
      <c r="I213"/>
      <c r="J213"/>
      <c r="K213"/>
      <c r="L213"/>
      <c r="M213"/>
      <c r="N213"/>
    </row>
    <row r="214" spans="1:14" ht="15">
      <c r="A214" s="20">
        <v>1</v>
      </c>
      <c r="B214" s="21" t="s">
        <v>50</v>
      </c>
      <c r="C214" s="24" t="s">
        <v>51</v>
      </c>
      <c r="D214" s="20" t="s">
        <v>52</v>
      </c>
      <c r="E214" s="20"/>
      <c r="F214" s="20"/>
      <c r="G214" s="25">
        <v>3000</v>
      </c>
      <c r="H214"/>
      <c r="I214"/>
      <c r="J214"/>
      <c r="K214"/>
      <c r="L214"/>
      <c r="M214"/>
      <c r="N214"/>
    </row>
    <row r="215" spans="1:14" ht="15">
      <c r="A215" s="13">
        <v>1</v>
      </c>
      <c r="B215" s="14" t="s">
        <v>22</v>
      </c>
      <c r="C215" s="15" t="s">
        <v>3</v>
      </c>
      <c r="D215" s="13" t="s">
        <v>9</v>
      </c>
      <c r="E215" s="13"/>
      <c r="F215" s="13"/>
      <c r="G215" s="22">
        <v>25000</v>
      </c>
      <c r="H215"/>
      <c r="I215"/>
      <c r="J215"/>
      <c r="K215"/>
      <c r="L215"/>
      <c r="M215"/>
      <c r="N215"/>
    </row>
    <row r="216" spans="1:14" ht="15">
      <c r="A216" s="13">
        <v>1</v>
      </c>
      <c r="B216" s="27" t="s">
        <v>371</v>
      </c>
      <c r="C216" s="13" t="s">
        <v>3</v>
      </c>
      <c r="D216" s="13" t="s">
        <v>53</v>
      </c>
      <c r="E216" s="13"/>
      <c r="F216" s="13"/>
      <c r="G216" s="22">
        <v>150000</v>
      </c>
      <c r="H216"/>
      <c r="I216"/>
      <c r="J216"/>
      <c r="K216"/>
      <c r="L216"/>
      <c r="M216"/>
      <c r="N216"/>
    </row>
    <row r="217" spans="1:14" ht="15">
      <c r="A217" s="13">
        <v>1</v>
      </c>
      <c r="B217" s="27" t="s">
        <v>377</v>
      </c>
      <c r="C217" s="13" t="s">
        <v>54</v>
      </c>
      <c r="D217" s="13" t="s">
        <v>11</v>
      </c>
      <c r="E217" s="13"/>
      <c r="F217" s="13"/>
      <c r="G217" s="22">
        <v>35000</v>
      </c>
      <c r="H217"/>
      <c r="I217"/>
      <c r="J217"/>
      <c r="K217"/>
      <c r="L217"/>
      <c r="M217"/>
      <c r="N217"/>
    </row>
    <row r="218" spans="1:14" ht="15">
      <c r="A218" s="13">
        <v>1</v>
      </c>
      <c r="B218" s="27" t="s">
        <v>378</v>
      </c>
      <c r="C218" s="13" t="s">
        <v>55</v>
      </c>
      <c r="D218" s="13" t="s">
        <v>11</v>
      </c>
      <c r="E218" s="13"/>
      <c r="F218" s="13"/>
      <c r="G218" s="22">
        <v>35000</v>
      </c>
      <c r="H218"/>
      <c r="I218"/>
      <c r="J218"/>
      <c r="K218"/>
      <c r="L218"/>
      <c r="M218"/>
      <c r="N218"/>
    </row>
    <row r="219" spans="1:14" ht="15">
      <c r="A219" s="13">
        <v>1</v>
      </c>
      <c r="B219" s="27" t="s">
        <v>361</v>
      </c>
      <c r="C219" s="13" t="s">
        <v>3</v>
      </c>
      <c r="D219" s="13" t="s">
        <v>11</v>
      </c>
      <c r="E219" s="13"/>
      <c r="F219" s="13"/>
      <c r="G219" s="22">
        <v>20000</v>
      </c>
      <c r="H219"/>
      <c r="I219"/>
      <c r="J219"/>
      <c r="K219"/>
      <c r="L219"/>
      <c r="M219"/>
      <c r="N219"/>
    </row>
    <row r="220" spans="1:14" ht="15">
      <c r="A220" s="13">
        <v>1</v>
      </c>
      <c r="B220" s="79" t="s">
        <v>361</v>
      </c>
      <c r="C220" s="13" t="s">
        <v>3</v>
      </c>
      <c r="D220" s="13" t="s">
        <v>11</v>
      </c>
      <c r="E220" s="13"/>
      <c r="F220" s="13"/>
      <c r="G220" s="22">
        <v>20000</v>
      </c>
      <c r="H220"/>
      <c r="I220"/>
      <c r="J220"/>
      <c r="K220"/>
      <c r="L220"/>
      <c r="M220"/>
      <c r="N220"/>
    </row>
    <row r="221" spans="1:14" ht="15">
      <c r="A221" s="13">
        <v>1</v>
      </c>
      <c r="B221" s="27" t="s">
        <v>379</v>
      </c>
      <c r="C221" s="13" t="s">
        <v>3</v>
      </c>
      <c r="D221" s="13" t="s">
        <v>12</v>
      </c>
      <c r="E221" s="13"/>
      <c r="F221" s="13"/>
      <c r="G221" s="22">
        <v>20000</v>
      </c>
      <c r="H221"/>
      <c r="I221"/>
      <c r="J221"/>
      <c r="K221"/>
      <c r="L221"/>
      <c r="M221"/>
      <c r="N221"/>
    </row>
    <row r="222" spans="1:14" ht="15">
      <c r="A222" s="13">
        <v>1</v>
      </c>
      <c r="B222" s="27" t="s">
        <v>353</v>
      </c>
      <c r="C222" s="13" t="s">
        <v>3</v>
      </c>
      <c r="D222" s="13" t="s">
        <v>13</v>
      </c>
      <c r="E222" s="13"/>
      <c r="F222" s="13"/>
      <c r="G222" s="22">
        <v>15000</v>
      </c>
      <c r="H222"/>
      <c r="I222"/>
      <c r="J222"/>
      <c r="K222"/>
      <c r="L222"/>
      <c r="M222"/>
      <c r="N222"/>
    </row>
    <row r="223" spans="1:14" ht="15">
      <c r="A223" s="13">
        <v>1</v>
      </c>
      <c r="B223" s="27" t="s">
        <v>14</v>
      </c>
      <c r="C223" s="13" t="s">
        <v>3</v>
      </c>
      <c r="D223" s="13" t="s">
        <v>15</v>
      </c>
      <c r="E223" s="13"/>
      <c r="F223" s="13"/>
      <c r="G223" s="22">
        <v>184000</v>
      </c>
      <c r="H223"/>
      <c r="I223"/>
      <c r="J223"/>
      <c r="K223"/>
      <c r="L223"/>
      <c r="M223"/>
      <c r="N223"/>
    </row>
    <row r="224" spans="1:14" ht="15" hidden="1">
      <c r="A224" s="15">
        <v>1</v>
      </c>
      <c r="B224" s="27" t="s">
        <v>16</v>
      </c>
      <c r="C224" s="15">
        <v>1122153</v>
      </c>
      <c r="D224" s="15"/>
      <c r="E224" s="15"/>
      <c r="F224" s="15"/>
      <c r="G224" s="87"/>
      <c r="H224"/>
      <c r="I224"/>
      <c r="J224"/>
      <c r="K224"/>
      <c r="L224"/>
      <c r="M224"/>
      <c r="N224"/>
    </row>
    <row r="225" spans="1:14" ht="10.5" customHeight="1">
      <c r="A225" s="80"/>
      <c r="B225" s="80"/>
      <c r="C225" s="80"/>
      <c r="D225" s="80"/>
      <c r="E225" s="80"/>
      <c r="F225" s="80"/>
      <c r="G225" s="80"/>
      <c r="H225"/>
      <c r="I225"/>
      <c r="J225"/>
      <c r="K225"/>
      <c r="L225"/>
      <c r="M225"/>
      <c r="N225"/>
    </row>
    <row r="226" spans="1:14" ht="15">
      <c r="A226" s="80"/>
      <c r="B226" s="80"/>
      <c r="C226" s="80"/>
      <c r="D226" s="106" t="s">
        <v>18</v>
      </c>
      <c r="E226" s="106"/>
      <c r="F226" s="106"/>
      <c r="G226" s="84">
        <v>11154000</v>
      </c>
      <c r="H226"/>
      <c r="I226"/>
      <c r="J226"/>
      <c r="K226"/>
      <c r="L226"/>
      <c r="M226"/>
      <c r="N226"/>
    </row>
    <row r="227" spans="1:14" ht="15.75" thickBot="1">
      <c r="A227" s="4"/>
      <c r="B227" s="4"/>
      <c r="C227" s="4"/>
      <c r="D227" s="4"/>
      <c r="E227" s="4"/>
      <c r="F227" s="4"/>
      <c r="G227" s="4"/>
      <c r="H227"/>
      <c r="I227"/>
      <c r="J227"/>
      <c r="K227"/>
      <c r="L227"/>
      <c r="M227"/>
      <c r="N227"/>
    </row>
    <row r="228" spans="1:14" ht="21" customHeight="1" thickBot="1">
      <c r="A228" s="140" t="s">
        <v>0</v>
      </c>
      <c r="B228" s="141" t="s">
        <v>95</v>
      </c>
      <c r="C228" s="141" t="s">
        <v>79</v>
      </c>
      <c r="D228" s="141" t="s">
        <v>1</v>
      </c>
      <c r="E228" s="188"/>
      <c r="F228" s="188"/>
      <c r="G228" s="138" t="s">
        <v>422</v>
      </c>
      <c r="H228"/>
      <c r="I228"/>
      <c r="J228"/>
      <c r="K228"/>
      <c r="L228"/>
      <c r="M228"/>
      <c r="N228"/>
    </row>
    <row r="229" spans="1:14" ht="15">
      <c r="A229" s="20">
        <v>1</v>
      </c>
      <c r="B229" s="14" t="s">
        <v>29</v>
      </c>
      <c r="C229" s="13" t="s">
        <v>3</v>
      </c>
      <c r="D229" s="13" t="s">
        <v>21</v>
      </c>
      <c r="E229" s="20"/>
      <c r="F229" s="20"/>
      <c r="G229" s="25">
        <v>3000</v>
      </c>
      <c r="H229"/>
      <c r="I229"/>
      <c r="J229"/>
      <c r="K229"/>
      <c r="L229"/>
      <c r="M229"/>
      <c r="N229"/>
    </row>
    <row r="230" spans="1:14" ht="15">
      <c r="A230" s="13">
        <v>1</v>
      </c>
      <c r="B230" s="14" t="s">
        <v>29</v>
      </c>
      <c r="C230" s="13" t="s">
        <v>3</v>
      </c>
      <c r="D230" s="13" t="s">
        <v>21</v>
      </c>
      <c r="E230" s="13"/>
      <c r="F230" s="13"/>
      <c r="G230" s="22">
        <v>3000</v>
      </c>
      <c r="H230"/>
      <c r="I230"/>
      <c r="J230"/>
      <c r="K230"/>
      <c r="L230"/>
      <c r="M230"/>
      <c r="N230"/>
    </row>
    <row r="231" spans="1:14" ht="15">
      <c r="A231" s="13">
        <v>1</v>
      </c>
      <c r="B231" s="14" t="s">
        <v>22</v>
      </c>
      <c r="C231" s="13" t="s">
        <v>3</v>
      </c>
      <c r="D231" s="13" t="s">
        <v>9</v>
      </c>
      <c r="E231" s="13"/>
      <c r="F231" s="13"/>
      <c r="G231" s="22">
        <v>25000</v>
      </c>
      <c r="H231"/>
      <c r="I231"/>
      <c r="J231"/>
      <c r="K231"/>
      <c r="L231"/>
      <c r="M231"/>
      <c r="N231"/>
    </row>
    <row r="232" spans="1:14" ht="15">
      <c r="A232" s="13">
        <v>1</v>
      </c>
      <c r="B232" s="27" t="s">
        <v>371</v>
      </c>
      <c r="C232" s="13" t="s">
        <v>3</v>
      </c>
      <c r="D232" s="13" t="s">
        <v>53</v>
      </c>
      <c r="E232" s="13"/>
      <c r="F232" s="13"/>
      <c r="G232" s="22">
        <v>150000</v>
      </c>
      <c r="H232"/>
      <c r="I232"/>
      <c r="J232"/>
      <c r="K232"/>
      <c r="L232"/>
      <c r="M232"/>
      <c r="N232"/>
    </row>
    <row r="233" spans="1:14" ht="15">
      <c r="A233" s="13">
        <v>1</v>
      </c>
      <c r="B233" s="27" t="s">
        <v>380</v>
      </c>
      <c r="C233" s="13" t="s">
        <v>56</v>
      </c>
      <c r="D233" s="13" t="s">
        <v>11</v>
      </c>
      <c r="E233" s="13"/>
      <c r="F233" s="13"/>
      <c r="G233" s="22">
        <v>35000</v>
      </c>
      <c r="H233"/>
      <c r="I233"/>
      <c r="J233"/>
      <c r="K233"/>
      <c r="L233"/>
      <c r="M233"/>
      <c r="N233"/>
    </row>
    <row r="234" spans="1:14" ht="15">
      <c r="A234" s="13">
        <v>1</v>
      </c>
      <c r="B234" s="27" t="s">
        <v>381</v>
      </c>
      <c r="C234" s="13" t="s">
        <v>3</v>
      </c>
      <c r="D234" s="13" t="s">
        <v>11</v>
      </c>
      <c r="E234" s="13"/>
      <c r="F234" s="13"/>
      <c r="G234" s="22">
        <v>35000</v>
      </c>
      <c r="H234"/>
      <c r="I234"/>
      <c r="J234"/>
      <c r="K234"/>
      <c r="L234"/>
      <c r="M234"/>
      <c r="N234"/>
    </row>
    <row r="235" spans="1:14" ht="15">
      <c r="A235" s="13">
        <v>1</v>
      </c>
      <c r="B235" s="27" t="s">
        <v>382</v>
      </c>
      <c r="C235" s="13" t="s">
        <v>96</v>
      </c>
      <c r="D235" s="13" t="s">
        <v>11</v>
      </c>
      <c r="E235" s="13"/>
      <c r="F235" s="13"/>
      <c r="G235" s="22">
        <v>35000</v>
      </c>
      <c r="H235"/>
      <c r="I235"/>
      <c r="J235"/>
      <c r="K235"/>
      <c r="L235"/>
      <c r="M235"/>
      <c r="N235"/>
    </row>
    <row r="236" spans="1:14" ht="15">
      <c r="A236" s="13">
        <v>1</v>
      </c>
      <c r="B236" s="27" t="s">
        <v>361</v>
      </c>
      <c r="C236" s="13" t="s">
        <v>3</v>
      </c>
      <c r="D236" s="13" t="s">
        <v>11</v>
      </c>
      <c r="E236" s="13"/>
      <c r="F236" s="13"/>
      <c r="G236" s="22">
        <v>20000</v>
      </c>
      <c r="H236"/>
      <c r="I236"/>
      <c r="J236"/>
      <c r="K236"/>
      <c r="L236"/>
      <c r="M236"/>
      <c r="N236"/>
    </row>
    <row r="237" spans="1:14" ht="15">
      <c r="A237" s="13">
        <v>1</v>
      </c>
      <c r="B237" s="27" t="s">
        <v>361</v>
      </c>
      <c r="C237" s="13" t="s">
        <v>3</v>
      </c>
      <c r="D237" s="13" t="s">
        <v>11</v>
      </c>
      <c r="E237" s="13"/>
      <c r="F237" s="13"/>
      <c r="G237" s="22">
        <v>20000</v>
      </c>
      <c r="H237"/>
      <c r="I237"/>
      <c r="J237"/>
      <c r="K237"/>
      <c r="L237"/>
      <c r="M237"/>
      <c r="N237"/>
    </row>
    <row r="238" spans="1:14" ht="15">
      <c r="A238" s="13">
        <v>1</v>
      </c>
      <c r="B238" s="27" t="s">
        <v>361</v>
      </c>
      <c r="C238" s="13" t="s">
        <v>3</v>
      </c>
      <c r="D238" s="13" t="s">
        <v>11</v>
      </c>
      <c r="E238" s="13"/>
      <c r="F238" s="13"/>
      <c r="G238" s="22">
        <v>20000</v>
      </c>
      <c r="H238"/>
      <c r="I238"/>
      <c r="J238"/>
      <c r="K238"/>
      <c r="L238"/>
      <c r="M238"/>
      <c r="N238"/>
    </row>
    <row r="239" spans="1:14" ht="15">
      <c r="A239" s="13">
        <v>1</v>
      </c>
      <c r="B239" s="27" t="s">
        <v>365</v>
      </c>
      <c r="C239" s="13" t="s">
        <v>3</v>
      </c>
      <c r="D239" s="13" t="s">
        <v>12</v>
      </c>
      <c r="E239" s="13"/>
      <c r="F239" s="13"/>
      <c r="G239" s="22">
        <v>20000</v>
      </c>
      <c r="H239"/>
      <c r="I239"/>
      <c r="J239"/>
      <c r="K239"/>
      <c r="L239"/>
      <c r="M239"/>
      <c r="N239"/>
    </row>
    <row r="240" spans="1:14" ht="15">
      <c r="A240" s="13">
        <v>1</v>
      </c>
      <c r="B240" s="27" t="s">
        <v>353</v>
      </c>
      <c r="C240" s="13" t="s">
        <v>3</v>
      </c>
      <c r="D240" s="13" t="s">
        <v>13</v>
      </c>
      <c r="E240" s="13"/>
      <c r="F240" s="13"/>
      <c r="G240" s="22">
        <v>15000</v>
      </c>
      <c r="H240"/>
      <c r="I240"/>
      <c r="J240"/>
      <c r="K240"/>
      <c r="L240"/>
      <c r="M240"/>
      <c r="N240"/>
    </row>
    <row r="241" spans="1:14" ht="15">
      <c r="A241" s="13">
        <v>1</v>
      </c>
      <c r="B241" s="14" t="s">
        <v>14</v>
      </c>
      <c r="C241" s="13" t="s">
        <v>3</v>
      </c>
      <c r="D241" s="13" t="s">
        <v>15</v>
      </c>
      <c r="E241" s="13"/>
      <c r="F241" s="13"/>
      <c r="G241" s="22">
        <v>250000</v>
      </c>
      <c r="H241"/>
      <c r="I241"/>
      <c r="J241"/>
      <c r="K241"/>
      <c r="L241"/>
      <c r="M241"/>
      <c r="N241"/>
    </row>
    <row r="242" spans="1:14" ht="15">
      <c r="A242" s="13">
        <v>1</v>
      </c>
      <c r="B242" s="14" t="s">
        <v>16</v>
      </c>
      <c r="C242" s="13">
        <v>1112146</v>
      </c>
      <c r="D242" s="13" t="s">
        <v>17</v>
      </c>
      <c r="E242" s="13"/>
      <c r="F242" s="13"/>
      <c r="G242" s="22">
        <v>20000</v>
      </c>
      <c r="H242"/>
      <c r="I242"/>
      <c r="J242"/>
      <c r="K242"/>
      <c r="L242"/>
      <c r="M242"/>
      <c r="N242"/>
    </row>
    <row r="243" spans="1:14" ht="9" customHeight="1">
      <c r="A243" s="85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15">
      <c r="A244" s="85"/>
      <c r="B244"/>
      <c r="C244"/>
      <c r="D244" s="119" t="s">
        <v>18</v>
      </c>
      <c r="E244" s="119"/>
      <c r="F244" s="119"/>
      <c r="G244" s="107">
        <v>14322000</v>
      </c>
      <c r="H244"/>
      <c r="I244"/>
      <c r="J244"/>
      <c r="K244"/>
      <c r="L244"/>
      <c r="M244"/>
      <c r="N244"/>
    </row>
    <row r="245" spans="1:14" ht="14.25" customHeight="1" thickBo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3.25" thickBot="1">
      <c r="A246" s="136" t="s">
        <v>0</v>
      </c>
      <c r="B246" s="139" t="s">
        <v>97</v>
      </c>
      <c r="C246" s="137" t="s">
        <v>79</v>
      </c>
      <c r="D246" s="139" t="s">
        <v>1</v>
      </c>
      <c r="E246" s="139"/>
      <c r="F246" s="139"/>
      <c r="G246" s="138" t="s">
        <v>422</v>
      </c>
      <c r="H246"/>
      <c r="I246"/>
      <c r="J246"/>
      <c r="K246"/>
      <c r="L246"/>
      <c r="M246"/>
      <c r="N246"/>
    </row>
    <row r="247" spans="1:14" ht="15.75" customHeight="1">
      <c r="A247" s="20">
        <v>1</v>
      </c>
      <c r="B247" s="21" t="s">
        <v>57</v>
      </c>
      <c r="C247" s="20" t="s">
        <v>3</v>
      </c>
      <c r="D247" s="20" t="s">
        <v>21</v>
      </c>
      <c r="E247" s="20"/>
      <c r="F247" s="20"/>
      <c r="G247" s="25">
        <v>3000</v>
      </c>
      <c r="H247"/>
      <c r="I247"/>
      <c r="J247"/>
      <c r="K247"/>
      <c r="L247"/>
      <c r="M247"/>
      <c r="N247"/>
    </row>
    <row r="248" spans="1:14" ht="15">
      <c r="A248" s="13">
        <v>1</v>
      </c>
      <c r="B248" s="14" t="s">
        <v>350</v>
      </c>
      <c r="C248" s="13" t="s">
        <v>3</v>
      </c>
      <c r="D248" s="13" t="s">
        <v>9</v>
      </c>
      <c r="E248" s="13"/>
      <c r="F248" s="13"/>
      <c r="G248" s="22">
        <v>25000</v>
      </c>
      <c r="H248"/>
      <c r="I248"/>
      <c r="J248"/>
      <c r="K248"/>
      <c r="L248"/>
      <c r="M248"/>
      <c r="N248"/>
    </row>
    <row r="249" spans="1:14" ht="15">
      <c r="A249" s="13">
        <v>1</v>
      </c>
      <c r="B249" s="27" t="s">
        <v>354</v>
      </c>
      <c r="C249" s="13" t="s">
        <v>3</v>
      </c>
      <c r="D249" s="13" t="s">
        <v>53</v>
      </c>
      <c r="E249" s="13"/>
      <c r="F249" s="13"/>
      <c r="G249" s="22">
        <v>120000</v>
      </c>
      <c r="H249"/>
      <c r="I249"/>
      <c r="J249"/>
      <c r="K249"/>
      <c r="L249"/>
      <c r="M249"/>
      <c r="N249"/>
    </row>
    <row r="250" spans="1:14" ht="15">
      <c r="A250" s="13">
        <v>1</v>
      </c>
      <c r="B250" s="27" t="s">
        <v>383</v>
      </c>
      <c r="C250" s="13" t="s">
        <v>3</v>
      </c>
      <c r="D250" s="13" t="s">
        <v>11</v>
      </c>
      <c r="E250" s="13"/>
      <c r="F250" s="13"/>
      <c r="G250" s="22">
        <v>35000</v>
      </c>
      <c r="H250"/>
      <c r="I250"/>
      <c r="J250"/>
      <c r="K250"/>
      <c r="L250"/>
      <c r="M250"/>
      <c r="N250"/>
    </row>
    <row r="251" spans="1:14" ht="15">
      <c r="A251" s="13">
        <v>1</v>
      </c>
      <c r="B251" s="79" t="s">
        <v>361</v>
      </c>
      <c r="C251" s="13" t="s">
        <v>3</v>
      </c>
      <c r="D251" s="13" t="s">
        <v>11</v>
      </c>
      <c r="E251" s="13"/>
      <c r="F251" s="13"/>
      <c r="G251" s="22">
        <v>20000</v>
      </c>
      <c r="H251"/>
      <c r="I251"/>
      <c r="J251"/>
      <c r="K251"/>
      <c r="L251"/>
      <c r="M251"/>
      <c r="N251"/>
    </row>
    <row r="252" spans="1:14" ht="15">
      <c r="A252" s="13">
        <v>1</v>
      </c>
      <c r="B252" s="27" t="s">
        <v>365</v>
      </c>
      <c r="C252" s="13" t="s">
        <v>3</v>
      </c>
      <c r="D252" s="13" t="s">
        <v>12</v>
      </c>
      <c r="E252" s="13"/>
      <c r="F252" s="13"/>
      <c r="G252" s="22">
        <v>20000</v>
      </c>
      <c r="H252"/>
      <c r="I252"/>
      <c r="J252"/>
      <c r="K252"/>
      <c r="L252"/>
      <c r="M252"/>
      <c r="N252"/>
    </row>
    <row r="253" spans="1:14" ht="15">
      <c r="A253" s="13">
        <v>1</v>
      </c>
      <c r="B253" s="27" t="s">
        <v>353</v>
      </c>
      <c r="C253" s="13" t="s">
        <v>3</v>
      </c>
      <c r="D253" s="13" t="s">
        <v>13</v>
      </c>
      <c r="E253" s="13"/>
      <c r="F253" s="13"/>
      <c r="G253" s="22">
        <v>15000</v>
      </c>
      <c r="H253"/>
      <c r="I253"/>
      <c r="J253"/>
      <c r="K253"/>
      <c r="L253"/>
      <c r="M253"/>
      <c r="N253"/>
    </row>
    <row r="254" spans="1:14" ht="15">
      <c r="A254" s="13">
        <v>1</v>
      </c>
      <c r="B254" s="27" t="s">
        <v>14</v>
      </c>
      <c r="C254" s="13" t="s">
        <v>3</v>
      </c>
      <c r="D254" s="13" t="s">
        <v>15</v>
      </c>
      <c r="E254" s="13"/>
      <c r="F254" s="13"/>
      <c r="G254" s="22">
        <v>184000</v>
      </c>
      <c r="H254"/>
      <c r="I254"/>
      <c r="J254"/>
      <c r="K254"/>
      <c r="L254"/>
      <c r="M254"/>
      <c r="N254"/>
    </row>
    <row r="255" spans="1:14" ht="15">
      <c r="A255" s="15">
        <v>1</v>
      </c>
      <c r="B255" s="27" t="s">
        <v>16</v>
      </c>
      <c r="C255" s="15" t="s">
        <v>384</v>
      </c>
      <c r="D255" s="15" t="s">
        <v>17</v>
      </c>
      <c r="E255" s="15"/>
      <c r="F255" s="15"/>
      <c r="G255" s="87">
        <v>20000</v>
      </c>
      <c r="H255"/>
      <c r="I255"/>
      <c r="J255"/>
      <c r="K255"/>
      <c r="L255"/>
      <c r="M255"/>
      <c r="N255"/>
    </row>
    <row r="256" spans="1:14" ht="12" customHeight="1">
      <c r="A256" s="95"/>
      <c r="B256" s="72"/>
      <c r="C256" s="72"/>
      <c r="D256" s="72"/>
      <c r="E256" s="72"/>
      <c r="F256" s="72"/>
      <c r="G256" s="118"/>
      <c r="H256"/>
      <c r="I256"/>
      <c r="J256"/>
      <c r="K256"/>
      <c r="L256"/>
      <c r="M256"/>
      <c r="N256"/>
    </row>
    <row r="257" spans="1:14" ht="15">
      <c r="A257" s="85"/>
      <c r="B257"/>
      <c r="C257"/>
      <c r="D257" s="106" t="s">
        <v>18</v>
      </c>
      <c r="E257" s="106"/>
      <c r="F257" s="106"/>
      <c r="G257" s="104">
        <v>9724000</v>
      </c>
      <c r="H257"/>
      <c r="I257"/>
      <c r="J257"/>
      <c r="K257"/>
      <c r="L257"/>
      <c r="M257"/>
      <c r="N257"/>
    </row>
    <row r="258" spans="1:14" ht="15.75" thickBo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3.25" thickBot="1">
      <c r="A259" s="140" t="s">
        <v>0</v>
      </c>
      <c r="B259" s="141" t="s">
        <v>98</v>
      </c>
      <c r="C259" s="141" t="s">
        <v>79</v>
      </c>
      <c r="D259" s="141" t="s">
        <v>1</v>
      </c>
      <c r="E259" s="188"/>
      <c r="F259" s="188"/>
      <c r="G259" s="138" t="s">
        <v>422</v>
      </c>
      <c r="H259"/>
      <c r="I259"/>
      <c r="J259"/>
      <c r="K259"/>
      <c r="L259"/>
      <c r="M259"/>
      <c r="N259"/>
    </row>
    <row r="260" spans="1:14" ht="17.25" customHeight="1">
      <c r="A260" s="13">
        <v>1</v>
      </c>
      <c r="B260" s="14" t="s">
        <v>28</v>
      </c>
      <c r="C260" s="13" t="s">
        <v>3</v>
      </c>
      <c r="D260" s="13" t="s">
        <v>41</v>
      </c>
      <c r="E260" s="13"/>
      <c r="F260" s="13"/>
      <c r="G260" s="22">
        <v>22000</v>
      </c>
      <c r="H260"/>
      <c r="I260"/>
      <c r="J260"/>
      <c r="K260"/>
      <c r="L260"/>
      <c r="M260"/>
      <c r="N260"/>
    </row>
    <row r="261" spans="1:14" ht="15">
      <c r="A261" s="13">
        <v>1</v>
      </c>
      <c r="B261" s="14" t="s">
        <v>29</v>
      </c>
      <c r="C261" s="13" t="s">
        <v>3</v>
      </c>
      <c r="D261" s="13" t="s">
        <v>21</v>
      </c>
      <c r="E261" s="13"/>
      <c r="F261" s="13"/>
      <c r="G261" s="22">
        <v>3000</v>
      </c>
      <c r="H261"/>
      <c r="I261"/>
      <c r="J261"/>
      <c r="K261"/>
      <c r="L261"/>
      <c r="M261"/>
      <c r="N261"/>
    </row>
    <row r="262" spans="1:14" ht="15">
      <c r="A262" s="13">
        <v>1</v>
      </c>
      <c r="B262" s="14" t="s">
        <v>29</v>
      </c>
      <c r="C262" s="13" t="s">
        <v>3</v>
      </c>
      <c r="D262" s="13" t="s">
        <v>21</v>
      </c>
      <c r="E262" s="13"/>
      <c r="F262" s="13"/>
      <c r="G262" s="22">
        <v>3000</v>
      </c>
      <c r="H262"/>
      <c r="I262"/>
      <c r="J262"/>
      <c r="K262"/>
      <c r="L262"/>
      <c r="M262"/>
      <c r="N262"/>
    </row>
    <row r="263" spans="1:14" ht="15">
      <c r="A263" s="13">
        <v>1</v>
      </c>
      <c r="B263" s="14" t="s">
        <v>385</v>
      </c>
      <c r="C263" s="13" t="s">
        <v>3</v>
      </c>
      <c r="D263" s="13" t="s">
        <v>9</v>
      </c>
      <c r="E263" s="13"/>
      <c r="F263" s="13"/>
      <c r="G263" s="22">
        <v>25000</v>
      </c>
      <c r="H263"/>
      <c r="I263"/>
      <c r="J263"/>
      <c r="K263"/>
      <c r="L263"/>
      <c r="M263"/>
      <c r="N263"/>
    </row>
    <row r="264" spans="1:14" ht="15">
      <c r="A264" s="13">
        <v>1</v>
      </c>
      <c r="B264" s="14" t="s">
        <v>42</v>
      </c>
      <c r="C264" s="13" t="s">
        <v>3</v>
      </c>
      <c r="D264" s="13" t="s">
        <v>43</v>
      </c>
      <c r="E264" s="13"/>
      <c r="F264" s="13"/>
      <c r="G264" s="22">
        <v>300000</v>
      </c>
      <c r="H264"/>
      <c r="I264"/>
      <c r="J264"/>
      <c r="K264"/>
      <c r="L264"/>
      <c r="M264"/>
      <c r="N264"/>
    </row>
    <row r="265" spans="1:14" ht="15">
      <c r="A265" s="13">
        <v>1</v>
      </c>
      <c r="B265" s="27" t="s">
        <v>386</v>
      </c>
      <c r="C265" s="13" t="s">
        <v>44</v>
      </c>
      <c r="D265" s="13" t="s">
        <v>11</v>
      </c>
      <c r="E265" s="13"/>
      <c r="F265" s="13"/>
      <c r="G265" s="22">
        <v>35000</v>
      </c>
      <c r="H265"/>
      <c r="I265"/>
      <c r="J265"/>
      <c r="K265"/>
      <c r="L265"/>
      <c r="M265"/>
      <c r="N265"/>
    </row>
    <row r="266" spans="1:14" ht="15">
      <c r="A266" s="13">
        <v>1</v>
      </c>
      <c r="B266" s="27" t="s">
        <v>387</v>
      </c>
      <c r="C266" s="13" t="s">
        <v>45</v>
      </c>
      <c r="D266" s="13" t="s">
        <v>11</v>
      </c>
      <c r="E266" s="13"/>
      <c r="F266" s="13"/>
      <c r="G266" s="22">
        <v>35000</v>
      </c>
      <c r="H266"/>
      <c r="I266"/>
      <c r="J266"/>
      <c r="K266"/>
      <c r="L266"/>
      <c r="M266"/>
      <c r="N266"/>
    </row>
    <row r="267" spans="1:14" ht="15">
      <c r="A267" s="13">
        <v>1</v>
      </c>
      <c r="B267" s="27" t="s">
        <v>388</v>
      </c>
      <c r="C267" s="13" t="s">
        <v>3</v>
      </c>
      <c r="D267" s="13" t="s">
        <v>99</v>
      </c>
      <c r="E267" s="13"/>
      <c r="F267" s="13"/>
      <c r="G267" s="22">
        <v>35000</v>
      </c>
      <c r="H267"/>
      <c r="I267"/>
      <c r="J267"/>
      <c r="K267"/>
      <c r="L267"/>
      <c r="M267"/>
      <c r="N267"/>
    </row>
    <row r="268" spans="1:14" ht="15">
      <c r="A268" s="13">
        <v>1</v>
      </c>
      <c r="B268" s="27" t="s">
        <v>389</v>
      </c>
      <c r="C268" s="13" t="s">
        <v>3</v>
      </c>
      <c r="D268" s="13" t="s">
        <v>11</v>
      </c>
      <c r="E268" s="13"/>
      <c r="F268" s="13"/>
      <c r="G268" s="22">
        <v>35000</v>
      </c>
      <c r="H268"/>
      <c r="I268"/>
      <c r="J268"/>
      <c r="K268"/>
      <c r="L268"/>
      <c r="M268"/>
      <c r="N268"/>
    </row>
    <row r="269" spans="1:14" ht="15">
      <c r="A269" s="13">
        <v>1</v>
      </c>
      <c r="B269" s="27" t="s">
        <v>390</v>
      </c>
      <c r="C269" s="13" t="s">
        <v>46</v>
      </c>
      <c r="D269" s="13" t="s">
        <v>11</v>
      </c>
      <c r="E269" s="13"/>
      <c r="F269" s="13"/>
      <c r="G269" s="22">
        <v>35000</v>
      </c>
      <c r="H269"/>
      <c r="I269"/>
      <c r="J269"/>
      <c r="K269"/>
      <c r="L269"/>
      <c r="M269"/>
      <c r="N269"/>
    </row>
    <row r="270" spans="1:14" ht="15">
      <c r="A270" s="13">
        <v>1</v>
      </c>
      <c r="B270" s="27" t="s">
        <v>361</v>
      </c>
      <c r="C270" s="13" t="s">
        <v>3</v>
      </c>
      <c r="D270" s="13" t="s">
        <v>99</v>
      </c>
      <c r="E270" s="13"/>
      <c r="F270" s="13"/>
      <c r="G270" s="22">
        <v>20000</v>
      </c>
      <c r="H270"/>
      <c r="I270"/>
      <c r="J270"/>
      <c r="K270"/>
      <c r="L270"/>
      <c r="M270"/>
      <c r="N270"/>
    </row>
    <row r="271" spans="1:14" ht="15">
      <c r="A271" s="13">
        <v>1</v>
      </c>
      <c r="B271" s="27" t="s">
        <v>361</v>
      </c>
      <c r="C271" s="13" t="s">
        <v>3</v>
      </c>
      <c r="D271" s="13" t="s">
        <v>11</v>
      </c>
      <c r="E271" s="13"/>
      <c r="F271" s="13"/>
      <c r="G271" s="22">
        <v>20000</v>
      </c>
      <c r="H271"/>
      <c r="I271"/>
      <c r="J271"/>
      <c r="K271"/>
      <c r="L271"/>
      <c r="M271"/>
      <c r="N271"/>
    </row>
    <row r="272" spans="1:14" ht="15">
      <c r="A272" s="13">
        <v>1</v>
      </c>
      <c r="B272" s="27" t="s">
        <v>361</v>
      </c>
      <c r="C272" s="13" t="s">
        <v>3</v>
      </c>
      <c r="D272" s="13" t="s">
        <v>11</v>
      </c>
      <c r="E272" s="13"/>
      <c r="F272" s="13"/>
      <c r="G272" s="22">
        <v>20000</v>
      </c>
      <c r="H272"/>
      <c r="I272"/>
      <c r="J272"/>
      <c r="K272"/>
      <c r="L272"/>
      <c r="M272"/>
      <c r="N272"/>
    </row>
    <row r="273" spans="1:14" ht="15">
      <c r="A273" s="13">
        <v>1</v>
      </c>
      <c r="B273" s="27" t="s">
        <v>361</v>
      </c>
      <c r="C273" s="13" t="s">
        <v>3</v>
      </c>
      <c r="D273" s="13" t="s">
        <v>11</v>
      </c>
      <c r="E273" s="13"/>
      <c r="F273" s="13"/>
      <c r="G273" s="22">
        <v>20000</v>
      </c>
      <c r="H273"/>
      <c r="I273"/>
      <c r="J273"/>
      <c r="K273"/>
      <c r="L273"/>
      <c r="M273"/>
      <c r="N273"/>
    </row>
    <row r="274" spans="1:14" ht="15">
      <c r="A274" s="13">
        <v>1</v>
      </c>
      <c r="B274" s="79" t="s">
        <v>361</v>
      </c>
      <c r="C274" s="13" t="s">
        <v>3</v>
      </c>
      <c r="D274" s="13" t="s">
        <v>11</v>
      </c>
      <c r="E274" s="13"/>
      <c r="F274" s="13"/>
      <c r="G274" s="22">
        <v>20000</v>
      </c>
      <c r="H274"/>
      <c r="I274"/>
      <c r="J274"/>
      <c r="K274"/>
      <c r="L274"/>
      <c r="M274"/>
      <c r="N274"/>
    </row>
    <row r="275" spans="1:14" ht="15">
      <c r="A275" s="13">
        <v>1</v>
      </c>
      <c r="B275" s="27" t="s">
        <v>365</v>
      </c>
      <c r="C275" s="13" t="s">
        <v>3</v>
      </c>
      <c r="D275" s="13" t="s">
        <v>12</v>
      </c>
      <c r="E275" s="13"/>
      <c r="F275" s="13"/>
      <c r="G275" s="22">
        <v>30000</v>
      </c>
      <c r="H275"/>
      <c r="I275"/>
      <c r="J275"/>
      <c r="K275"/>
      <c r="L275"/>
      <c r="M275"/>
      <c r="N275"/>
    </row>
    <row r="276" spans="1:14" ht="15">
      <c r="A276" s="13">
        <v>1</v>
      </c>
      <c r="B276" s="27" t="s">
        <v>353</v>
      </c>
      <c r="C276" s="13" t="s">
        <v>3</v>
      </c>
      <c r="D276" s="13" t="s">
        <v>13</v>
      </c>
      <c r="E276" s="13"/>
      <c r="F276" s="13"/>
      <c r="G276" s="22">
        <v>15000</v>
      </c>
      <c r="H276"/>
      <c r="I276"/>
      <c r="J276"/>
      <c r="K276"/>
      <c r="L276"/>
      <c r="M276"/>
      <c r="N276"/>
    </row>
    <row r="277" spans="1:14" ht="15">
      <c r="A277" s="13">
        <v>1</v>
      </c>
      <c r="B277" s="14" t="s">
        <v>14</v>
      </c>
      <c r="C277" s="13" t="s">
        <v>3</v>
      </c>
      <c r="D277" s="13" t="s">
        <v>15</v>
      </c>
      <c r="E277" s="13"/>
      <c r="F277" s="13"/>
      <c r="G277" s="22">
        <v>300000</v>
      </c>
      <c r="H277"/>
      <c r="I277"/>
      <c r="J277"/>
      <c r="K277"/>
      <c r="L277"/>
      <c r="M277"/>
      <c r="N277"/>
    </row>
    <row r="278" spans="1:14" ht="15">
      <c r="A278" s="13">
        <v>1</v>
      </c>
      <c r="B278" s="14" t="s">
        <v>47</v>
      </c>
      <c r="C278" s="13" t="s">
        <v>48</v>
      </c>
      <c r="D278" s="13" t="s">
        <v>49</v>
      </c>
      <c r="E278" s="13"/>
      <c r="F278" s="13"/>
      <c r="G278" s="22">
        <v>20000</v>
      </c>
      <c r="H278"/>
      <c r="I278"/>
      <c r="J278"/>
      <c r="K278"/>
      <c r="L278"/>
      <c r="M278"/>
      <c r="N278"/>
    </row>
    <row r="279" spans="1:14" ht="9.75" customHeight="1">
      <c r="A279" s="80"/>
      <c r="B279" s="80"/>
      <c r="C279" s="80"/>
      <c r="D279" s="80"/>
      <c r="E279" s="80"/>
      <c r="F279" s="80"/>
      <c r="G279" s="80"/>
      <c r="H279"/>
      <c r="I279"/>
      <c r="J279"/>
      <c r="K279"/>
      <c r="L279"/>
      <c r="M279"/>
      <c r="N279"/>
    </row>
    <row r="280" spans="1:14" ht="15">
      <c r="A280" s="85"/>
      <c r="B280"/>
      <c r="C280"/>
      <c r="D280" s="28" t="s">
        <v>18</v>
      </c>
      <c r="E280" s="28"/>
      <c r="F280" s="28"/>
      <c r="G280" s="176">
        <v>21846000</v>
      </c>
      <c r="H280"/>
      <c r="I280"/>
      <c r="J280"/>
      <c r="K280"/>
      <c r="L280"/>
      <c r="M280"/>
      <c r="N280"/>
    </row>
    <row r="281" spans="1:14" ht="11.25" customHeight="1" thickBot="1">
      <c r="A281" s="4"/>
      <c r="B281" s="4"/>
      <c r="C281" s="4"/>
      <c r="D281" s="4"/>
      <c r="E281" s="4"/>
      <c r="F281" s="4"/>
      <c r="G281" s="4"/>
      <c r="H281"/>
      <c r="I281"/>
      <c r="J281"/>
      <c r="K281"/>
      <c r="L281"/>
      <c r="M281"/>
      <c r="N281"/>
    </row>
    <row r="282" spans="1:14" ht="23.25" thickBot="1">
      <c r="A282" s="140" t="s">
        <v>0</v>
      </c>
      <c r="B282" s="141" t="s">
        <v>417</v>
      </c>
      <c r="C282" s="141" t="s">
        <v>79</v>
      </c>
      <c r="D282" s="141" t="s">
        <v>1</v>
      </c>
      <c r="E282" s="188"/>
      <c r="F282" s="188"/>
      <c r="G282" s="138" t="s">
        <v>422</v>
      </c>
      <c r="H282"/>
      <c r="I282"/>
      <c r="J282"/>
      <c r="K282"/>
      <c r="L282"/>
      <c r="M282"/>
      <c r="N282"/>
    </row>
    <row r="283" spans="1:14" ht="15">
      <c r="A283" s="20"/>
      <c r="B283" s="21"/>
      <c r="C283" s="24"/>
      <c r="D283" s="20"/>
      <c r="E283" s="20"/>
      <c r="F283" s="20"/>
      <c r="G283" s="25"/>
      <c r="H283"/>
      <c r="I283"/>
      <c r="J283"/>
      <c r="K283"/>
      <c r="L283"/>
      <c r="M283"/>
      <c r="N283"/>
    </row>
    <row r="284" spans="1:14" ht="15">
      <c r="A284" s="13">
        <v>1</v>
      </c>
      <c r="B284" s="14" t="s">
        <v>385</v>
      </c>
      <c r="C284" s="15" t="s">
        <v>3</v>
      </c>
      <c r="D284" s="13" t="s">
        <v>9</v>
      </c>
      <c r="E284" s="13"/>
      <c r="F284" s="13"/>
      <c r="G284" s="22">
        <v>25000</v>
      </c>
      <c r="H284"/>
      <c r="I284"/>
      <c r="J284"/>
      <c r="K284"/>
      <c r="L284"/>
      <c r="M284"/>
      <c r="N284"/>
    </row>
    <row r="285" spans="1:14" ht="15">
      <c r="A285" s="13">
        <v>1</v>
      </c>
      <c r="B285" s="27" t="s">
        <v>42</v>
      </c>
      <c r="C285" s="13" t="s">
        <v>3</v>
      </c>
      <c r="D285" s="13" t="s">
        <v>53</v>
      </c>
      <c r="E285" s="13"/>
      <c r="F285" s="13"/>
      <c r="G285" s="22">
        <v>120000</v>
      </c>
      <c r="H285"/>
      <c r="I285"/>
      <c r="J285"/>
      <c r="K285"/>
      <c r="L285"/>
      <c r="M285"/>
      <c r="N285"/>
    </row>
    <row r="286" spans="1:14" ht="15">
      <c r="A286" s="13">
        <v>1</v>
      </c>
      <c r="B286" s="27" t="s">
        <v>391</v>
      </c>
      <c r="C286" s="13" t="s">
        <v>3</v>
      </c>
      <c r="D286" s="13" t="s">
        <v>99</v>
      </c>
      <c r="E286" s="13"/>
      <c r="F286" s="13"/>
      <c r="G286" s="22">
        <v>35000</v>
      </c>
      <c r="H286"/>
      <c r="I286"/>
      <c r="J286"/>
      <c r="K286"/>
      <c r="L286"/>
      <c r="M286"/>
      <c r="N286"/>
    </row>
    <row r="287" spans="1:14" ht="15">
      <c r="A287" s="13">
        <v>1</v>
      </c>
      <c r="B287" s="79" t="s">
        <v>361</v>
      </c>
      <c r="C287" s="13" t="s">
        <v>3</v>
      </c>
      <c r="D287" s="13" t="s">
        <v>99</v>
      </c>
      <c r="E287" s="13"/>
      <c r="F287" s="13"/>
      <c r="G287" s="22">
        <v>20000</v>
      </c>
      <c r="H287"/>
      <c r="I287"/>
      <c r="J287"/>
      <c r="K287"/>
      <c r="L287"/>
      <c r="M287"/>
      <c r="N287"/>
    </row>
    <row r="288" spans="1:14" ht="18" customHeight="1">
      <c r="A288" s="13">
        <v>1</v>
      </c>
      <c r="B288" s="27" t="s">
        <v>365</v>
      </c>
      <c r="C288" s="13" t="s">
        <v>3</v>
      </c>
      <c r="D288" s="13" t="s">
        <v>12</v>
      </c>
      <c r="E288" s="13"/>
      <c r="F288" s="13"/>
      <c r="G288" s="22">
        <v>20000</v>
      </c>
      <c r="H288"/>
      <c r="I288"/>
      <c r="J288"/>
      <c r="K288"/>
      <c r="L288"/>
      <c r="M288"/>
      <c r="N288"/>
    </row>
    <row r="289" spans="1:14" ht="15">
      <c r="A289" s="13">
        <v>1</v>
      </c>
      <c r="B289" s="27" t="s">
        <v>353</v>
      </c>
      <c r="C289" s="13" t="s">
        <v>3</v>
      </c>
      <c r="D289" s="13" t="s">
        <v>13</v>
      </c>
      <c r="E289" s="13"/>
      <c r="F289" s="13"/>
      <c r="G289" s="22">
        <v>15000</v>
      </c>
      <c r="H289"/>
      <c r="I289"/>
      <c r="J289"/>
      <c r="K289"/>
      <c r="L289"/>
      <c r="M289"/>
      <c r="N289"/>
    </row>
    <row r="290" spans="1:14" ht="15">
      <c r="A290" s="13">
        <v>1</v>
      </c>
      <c r="B290" s="14" t="s">
        <v>14</v>
      </c>
      <c r="C290" s="13" t="s">
        <v>3</v>
      </c>
      <c r="D290" s="13" t="s">
        <v>15</v>
      </c>
      <c r="E290" s="13"/>
      <c r="F290" s="13"/>
      <c r="G290" s="22">
        <v>184000</v>
      </c>
      <c r="H290"/>
      <c r="I290"/>
      <c r="J290"/>
      <c r="K290"/>
      <c r="L290"/>
      <c r="M290"/>
      <c r="N290"/>
    </row>
    <row r="291" spans="1:14" ht="15">
      <c r="A291" s="13">
        <v>1</v>
      </c>
      <c r="B291" s="14" t="s">
        <v>47</v>
      </c>
      <c r="C291" s="15" t="s">
        <v>392</v>
      </c>
      <c r="D291" s="15" t="s">
        <v>17</v>
      </c>
      <c r="E291" s="15"/>
      <c r="F291" s="15"/>
      <c r="G291" s="22">
        <v>20000</v>
      </c>
      <c r="H291"/>
      <c r="I291"/>
      <c r="J291"/>
      <c r="K291"/>
      <c r="L291"/>
      <c r="M291"/>
      <c r="N291"/>
    </row>
    <row r="292" spans="1:14" ht="10.5" customHeight="1">
      <c r="A292" s="95"/>
      <c r="B292" s="72"/>
      <c r="C292" s="72"/>
      <c r="D292" s="72"/>
      <c r="E292" s="72"/>
      <c r="F292" s="72"/>
      <c r="G292" s="72"/>
      <c r="H292"/>
      <c r="I292"/>
      <c r="J292"/>
      <c r="K292"/>
      <c r="L292"/>
      <c r="M292"/>
      <c r="N292"/>
    </row>
    <row r="293" spans="1:14" ht="15">
      <c r="A293" s="85"/>
      <c r="B293"/>
      <c r="C293"/>
      <c r="D293" s="13" t="s">
        <v>18</v>
      </c>
      <c r="E293" s="13"/>
      <c r="F293" s="13"/>
      <c r="G293" s="104">
        <v>9658000</v>
      </c>
      <c r="H293"/>
      <c r="I293"/>
      <c r="J293"/>
      <c r="K293"/>
      <c r="L293"/>
      <c r="M293"/>
      <c r="N293"/>
    </row>
    <row r="294" spans="1:14" ht="14.25" customHeight="1" thickBo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3.25" thickBot="1">
      <c r="A295" s="140" t="s">
        <v>0</v>
      </c>
      <c r="B295" s="141" t="s">
        <v>100</v>
      </c>
      <c r="C295" s="141" t="s">
        <v>79</v>
      </c>
      <c r="D295" s="141" t="s">
        <v>1</v>
      </c>
      <c r="E295" s="188"/>
      <c r="F295" s="188"/>
      <c r="G295" s="138" t="s">
        <v>422</v>
      </c>
      <c r="H295"/>
      <c r="I295"/>
      <c r="J295"/>
      <c r="K295"/>
      <c r="L295"/>
      <c r="M295"/>
      <c r="N295"/>
    </row>
    <row r="296" spans="1:14" ht="15">
      <c r="A296" s="20">
        <v>1</v>
      </c>
      <c r="B296" s="21" t="s">
        <v>50</v>
      </c>
      <c r="C296" s="24" t="s">
        <v>51</v>
      </c>
      <c r="D296" s="20" t="s">
        <v>52</v>
      </c>
      <c r="E296" s="20"/>
      <c r="F296" s="20"/>
      <c r="G296" s="25">
        <v>3000</v>
      </c>
      <c r="H296"/>
      <c r="I296"/>
      <c r="J296"/>
      <c r="K296"/>
      <c r="L296"/>
      <c r="M296"/>
      <c r="N296"/>
    </row>
    <row r="297" spans="1:14" ht="15">
      <c r="A297" s="13">
        <v>1</v>
      </c>
      <c r="B297" s="14" t="s">
        <v>385</v>
      </c>
      <c r="C297" s="15" t="s">
        <v>3</v>
      </c>
      <c r="D297" s="13" t="s">
        <v>9</v>
      </c>
      <c r="E297" s="13"/>
      <c r="F297" s="13"/>
      <c r="G297" s="22">
        <v>25000</v>
      </c>
      <c r="H297"/>
      <c r="I297"/>
      <c r="J297"/>
      <c r="K297"/>
      <c r="L297"/>
      <c r="M297"/>
      <c r="N297"/>
    </row>
    <row r="298" spans="1:14" ht="15">
      <c r="A298" s="13">
        <v>1</v>
      </c>
      <c r="B298" s="27" t="s">
        <v>371</v>
      </c>
      <c r="C298" s="13" t="s">
        <v>3</v>
      </c>
      <c r="D298" s="13" t="s">
        <v>53</v>
      </c>
      <c r="E298" s="13"/>
      <c r="F298" s="13"/>
      <c r="G298" s="22">
        <v>120000</v>
      </c>
      <c r="H298"/>
      <c r="I298"/>
      <c r="J298"/>
      <c r="K298"/>
      <c r="L298"/>
      <c r="M298"/>
      <c r="N298"/>
    </row>
    <row r="299" spans="1:14" ht="15">
      <c r="A299" s="13">
        <v>1</v>
      </c>
      <c r="B299" s="27" t="s">
        <v>391</v>
      </c>
      <c r="C299" s="13" t="s">
        <v>3</v>
      </c>
      <c r="D299" s="13" t="s">
        <v>11</v>
      </c>
      <c r="E299" s="13"/>
      <c r="F299" s="13"/>
      <c r="G299" s="22">
        <v>35000</v>
      </c>
      <c r="H299"/>
      <c r="I299"/>
      <c r="J299"/>
      <c r="K299"/>
      <c r="L299"/>
      <c r="M299"/>
      <c r="N299"/>
    </row>
    <row r="300" spans="1:14" ht="15">
      <c r="A300" s="13">
        <v>1</v>
      </c>
      <c r="B300" s="79" t="s">
        <v>361</v>
      </c>
      <c r="C300" s="13" t="s">
        <v>3</v>
      </c>
      <c r="D300" s="13" t="s">
        <v>11</v>
      </c>
      <c r="E300" s="13"/>
      <c r="F300" s="13"/>
      <c r="G300" s="22">
        <v>20000</v>
      </c>
      <c r="H300"/>
      <c r="I300"/>
      <c r="J300"/>
      <c r="K300"/>
      <c r="L300"/>
      <c r="M300"/>
      <c r="N300"/>
    </row>
    <row r="301" spans="1:14" ht="15">
      <c r="A301" s="13">
        <v>1</v>
      </c>
      <c r="B301" s="27" t="s">
        <v>365</v>
      </c>
      <c r="C301" s="13" t="s">
        <v>3</v>
      </c>
      <c r="D301" s="13" t="s">
        <v>12</v>
      </c>
      <c r="E301" s="13"/>
      <c r="F301" s="13"/>
      <c r="G301" s="22">
        <v>20000</v>
      </c>
      <c r="H301"/>
      <c r="I301"/>
      <c r="J301"/>
      <c r="K301"/>
      <c r="L301"/>
      <c r="M301"/>
      <c r="N301"/>
    </row>
    <row r="302" spans="1:14" ht="15">
      <c r="A302" s="13">
        <v>1</v>
      </c>
      <c r="B302" s="27" t="s">
        <v>353</v>
      </c>
      <c r="C302" s="13" t="s">
        <v>3</v>
      </c>
      <c r="D302" s="13" t="s">
        <v>13</v>
      </c>
      <c r="E302" s="13"/>
      <c r="F302" s="13"/>
      <c r="G302" s="22">
        <v>15000</v>
      </c>
      <c r="H302"/>
      <c r="I302"/>
      <c r="J302"/>
      <c r="K302"/>
      <c r="L302"/>
      <c r="M302"/>
      <c r="N302"/>
    </row>
    <row r="303" spans="1:14" ht="15">
      <c r="A303" s="13">
        <v>1</v>
      </c>
      <c r="B303" s="14" t="s">
        <v>14</v>
      </c>
      <c r="C303" s="13" t="s">
        <v>3</v>
      </c>
      <c r="D303" s="13" t="s">
        <v>15</v>
      </c>
      <c r="E303" s="13"/>
      <c r="F303" s="13"/>
      <c r="G303" s="22">
        <v>184000</v>
      </c>
      <c r="H303"/>
      <c r="I303"/>
      <c r="J303"/>
      <c r="K303"/>
      <c r="L303"/>
      <c r="M303"/>
      <c r="N303"/>
    </row>
    <row r="304" spans="1:14" ht="9" customHeight="1">
      <c r="A304" s="85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15">
      <c r="A305" s="85"/>
      <c r="B305"/>
      <c r="C305"/>
      <c r="D305" s="13" t="s">
        <v>18</v>
      </c>
      <c r="E305" s="13"/>
      <c r="F305" s="13"/>
      <c r="G305" s="104">
        <v>9284000</v>
      </c>
      <c r="H305"/>
      <c r="I305"/>
      <c r="J305"/>
      <c r="K305"/>
      <c r="L305"/>
      <c r="M305"/>
      <c r="N305"/>
    </row>
    <row r="306" spans="1:14" ht="12" customHeight="1" thickBo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3.25" thickBot="1">
      <c r="A307" s="140" t="s">
        <v>0</v>
      </c>
      <c r="B307" s="141" t="s">
        <v>101</v>
      </c>
      <c r="C307" s="141" t="s">
        <v>79</v>
      </c>
      <c r="D307" s="141" t="s">
        <v>1</v>
      </c>
      <c r="E307" s="188"/>
      <c r="F307" s="188"/>
      <c r="G307" s="138" t="s">
        <v>422</v>
      </c>
      <c r="H307"/>
      <c r="I307"/>
      <c r="J307"/>
      <c r="K307"/>
      <c r="L307"/>
      <c r="M307"/>
      <c r="N307"/>
    </row>
    <row r="308" spans="1:14" ht="15">
      <c r="A308" s="13">
        <v>1</v>
      </c>
      <c r="B308" s="14" t="s">
        <v>29</v>
      </c>
      <c r="C308" s="19" t="s">
        <v>3</v>
      </c>
      <c r="D308" s="13" t="s">
        <v>21</v>
      </c>
      <c r="E308" s="13"/>
      <c r="F308" s="13"/>
      <c r="G308" s="22">
        <v>3000</v>
      </c>
      <c r="H308"/>
      <c r="I308"/>
      <c r="J308"/>
      <c r="K308"/>
      <c r="L308"/>
      <c r="M308"/>
      <c r="N308"/>
    </row>
    <row r="309" spans="1:14" ht="15">
      <c r="A309" s="13">
        <v>1</v>
      </c>
      <c r="B309" s="14" t="s">
        <v>385</v>
      </c>
      <c r="C309" s="13" t="s">
        <v>3</v>
      </c>
      <c r="D309" s="13" t="s">
        <v>9</v>
      </c>
      <c r="E309" s="13"/>
      <c r="F309" s="13"/>
      <c r="G309" s="22">
        <v>25000</v>
      </c>
      <c r="H309"/>
      <c r="I309"/>
      <c r="J309"/>
      <c r="K309"/>
      <c r="L309"/>
      <c r="M309"/>
      <c r="N309"/>
    </row>
    <row r="310" spans="1:14" ht="15">
      <c r="A310" s="13">
        <v>1</v>
      </c>
      <c r="B310" s="27" t="s">
        <v>367</v>
      </c>
      <c r="C310" s="13" t="s">
        <v>3</v>
      </c>
      <c r="D310" s="13" t="s">
        <v>58</v>
      </c>
      <c r="E310" s="13"/>
      <c r="F310" s="13"/>
      <c r="G310" s="22">
        <v>300000</v>
      </c>
      <c r="H310"/>
      <c r="I310"/>
      <c r="J310"/>
      <c r="K310"/>
      <c r="L310"/>
      <c r="M310"/>
      <c r="N310"/>
    </row>
    <row r="311" spans="1:14" ht="15">
      <c r="A311" s="13">
        <v>1</v>
      </c>
      <c r="B311" s="27" t="s">
        <v>391</v>
      </c>
      <c r="C311" s="13" t="s">
        <v>59</v>
      </c>
      <c r="D311" s="13" t="s">
        <v>11</v>
      </c>
      <c r="E311" s="13"/>
      <c r="F311" s="13"/>
      <c r="G311" s="22">
        <v>35000</v>
      </c>
      <c r="H311"/>
      <c r="I311"/>
      <c r="J311"/>
      <c r="K311"/>
      <c r="L311"/>
      <c r="M311"/>
      <c r="N311"/>
    </row>
    <row r="312" spans="1:14" ht="15">
      <c r="A312" s="13">
        <v>1</v>
      </c>
      <c r="B312" s="27" t="s">
        <v>393</v>
      </c>
      <c r="C312" s="13" t="s">
        <v>60</v>
      </c>
      <c r="D312" s="13" t="s">
        <v>11</v>
      </c>
      <c r="E312" s="13"/>
      <c r="F312" s="13"/>
      <c r="G312" s="22">
        <v>35000</v>
      </c>
      <c r="H312"/>
      <c r="I312"/>
      <c r="J312"/>
      <c r="K312"/>
      <c r="L312"/>
      <c r="M312"/>
      <c r="N312"/>
    </row>
    <row r="313" spans="1:14" ht="15">
      <c r="A313" s="13">
        <v>1</v>
      </c>
      <c r="B313" s="27" t="s">
        <v>361</v>
      </c>
      <c r="C313" s="13" t="s">
        <v>3</v>
      </c>
      <c r="D313" s="13" t="s">
        <v>11</v>
      </c>
      <c r="E313" s="13"/>
      <c r="F313" s="13"/>
      <c r="G313" s="22">
        <v>20000</v>
      </c>
      <c r="H313"/>
      <c r="I313"/>
      <c r="J313"/>
      <c r="K313"/>
      <c r="L313"/>
      <c r="M313"/>
      <c r="N313"/>
    </row>
    <row r="314" spans="1:14" ht="15">
      <c r="A314" s="13">
        <v>1</v>
      </c>
      <c r="B314" s="79" t="s">
        <v>361</v>
      </c>
      <c r="C314" s="13" t="s">
        <v>3</v>
      </c>
      <c r="D314" s="13" t="s">
        <v>11</v>
      </c>
      <c r="E314" s="13"/>
      <c r="F314" s="13"/>
      <c r="G314" s="22">
        <v>20000</v>
      </c>
      <c r="H314"/>
      <c r="I314"/>
      <c r="J314"/>
      <c r="K314"/>
      <c r="L314"/>
      <c r="M314"/>
      <c r="N314"/>
    </row>
    <row r="315" spans="1:14" ht="15">
      <c r="A315" s="13">
        <v>1</v>
      </c>
      <c r="B315" s="27" t="s">
        <v>379</v>
      </c>
      <c r="C315" s="13" t="s">
        <v>3</v>
      </c>
      <c r="D315" s="13" t="s">
        <v>12</v>
      </c>
      <c r="E315" s="13"/>
      <c r="F315" s="13"/>
      <c r="G315" s="22">
        <v>20000</v>
      </c>
      <c r="H315"/>
      <c r="I315"/>
      <c r="J315"/>
      <c r="K315"/>
      <c r="L315"/>
      <c r="M315"/>
      <c r="N315"/>
    </row>
    <row r="316" spans="1:14" ht="15">
      <c r="A316" s="13">
        <v>1</v>
      </c>
      <c r="B316" s="27" t="s">
        <v>353</v>
      </c>
      <c r="C316" s="13" t="s">
        <v>3</v>
      </c>
      <c r="D316" s="13" t="s">
        <v>13</v>
      </c>
      <c r="E316" s="13"/>
      <c r="F316" s="13"/>
      <c r="G316" s="22">
        <v>15000</v>
      </c>
      <c r="H316"/>
      <c r="I316"/>
      <c r="J316"/>
      <c r="K316"/>
      <c r="L316"/>
      <c r="M316"/>
      <c r="N316"/>
    </row>
    <row r="317" spans="1:14" ht="15">
      <c r="A317" s="13">
        <v>1</v>
      </c>
      <c r="B317" s="14" t="s">
        <v>14</v>
      </c>
      <c r="C317" s="13" t="s">
        <v>3</v>
      </c>
      <c r="D317" s="13" t="s">
        <v>15</v>
      </c>
      <c r="E317" s="13"/>
      <c r="F317" s="13"/>
      <c r="G317" s="22">
        <v>250000</v>
      </c>
      <c r="H317"/>
      <c r="I317"/>
      <c r="J317"/>
      <c r="K317"/>
      <c r="L317"/>
      <c r="M317"/>
      <c r="N317"/>
    </row>
    <row r="318" spans="1:14" ht="15">
      <c r="A318" s="13">
        <v>1</v>
      </c>
      <c r="B318" s="14" t="s">
        <v>16</v>
      </c>
      <c r="C318" s="13">
        <v>46174343</v>
      </c>
      <c r="D318" s="13" t="s">
        <v>17</v>
      </c>
      <c r="E318" s="13"/>
      <c r="F318" s="13"/>
      <c r="G318" s="22">
        <v>17000</v>
      </c>
      <c r="H318"/>
      <c r="I318"/>
      <c r="J318"/>
      <c r="K318"/>
      <c r="L318"/>
      <c r="M318"/>
      <c r="N318"/>
    </row>
    <row r="319" spans="1:14" ht="11.25" customHeight="1">
      <c r="A319" s="85"/>
      <c r="B319" s="85"/>
      <c r="C319" s="85"/>
      <c r="D319"/>
      <c r="E319"/>
      <c r="F319"/>
      <c r="G319"/>
      <c r="H319"/>
      <c r="I319"/>
      <c r="J319"/>
      <c r="K319"/>
      <c r="L319"/>
      <c r="M319"/>
      <c r="N319"/>
    </row>
    <row r="320" spans="1:14" ht="11.25" customHeight="1">
      <c r="A320" s="85"/>
      <c r="B320"/>
      <c r="C320"/>
      <c r="D320" s="120" t="s">
        <v>18</v>
      </c>
      <c r="E320" s="120"/>
      <c r="F320" s="120"/>
      <c r="G320" s="177">
        <v>16280000</v>
      </c>
      <c r="H320"/>
      <c r="I320"/>
      <c r="J320"/>
      <c r="K320"/>
      <c r="L320"/>
      <c r="M320"/>
      <c r="N320"/>
    </row>
    <row r="321" spans="8:14" ht="12" customHeight="1">
      <c r="H321"/>
      <c r="I321"/>
      <c r="J321"/>
      <c r="K321"/>
      <c r="L321"/>
      <c r="M321"/>
      <c r="N321"/>
    </row>
    <row r="322" spans="3:14" ht="15">
      <c r="C322" s="121"/>
      <c r="D322" s="122" t="s">
        <v>394</v>
      </c>
      <c r="E322" s="122"/>
      <c r="F322" s="122"/>
      <c r="G322" s="178">
        <f>G211+G226+G244+G257+G280+G293+G305+G320</f>
        <v>105072000</v>
      </c>
      <c r="H322"/>
      <c r="I322"/>
      <c r="J322"/>
      <c r="K322"/>
      <c r="L322"/>
      <c r="M322"/>
      <c r="N322"/>
    </row>
    <row r="323" spans="1:7" ht="15">
      <c r="A323" s="50"/>
      <c r="B323" s="51"/>
      <c r="C323" s="50"/>
      <c r="D323" s="52"/>
      <c r="E323" s="52"/>
      <c r="F323" s="52"/>
      <c r="G323" s="52"/>
    </row>
    <row r="324" spans="1:7" ht="15">
      <c r="A324" s="147" t="s">
        <v>102</v>
      </c>
      <c r="B324" s="147"/>
      <c r="C324" s="147"/>
      <c r="D324" s="147"/>
      <c r="E324" s="147"/>
      <c r="F324" s="147"/>
      <c r="G324" s="147"/>
    </row>
    <row r="325" spans="1:7" ht="15" customHeight="1" thickBot="1">
      <c r="A325" s="50"/>
      <c r="B325" s="51"/>
      <c r="C325" s="50"/>
      <c r="D325" s="52"/>
      <c r="E325" s="52"/>
      <c r="F325" s="52"/>
      <c r="G325" s="52"/>
    </row>
    <row r="326" spans="1:14" ht="18.75" customHeight="1" thickBot="1">
      <c r="A326" s="140" t="s">
        <v>0</v>
      </c>
      <c r="B326" s="141" t="s">
        <v>103</v>
      </c>
      <c r="C326" s="141" t="s">
        <v>79</v>
      </c>
      <c r="D326" s="141" t="s">
        <v>1</v>
      </c>
      <c r="E326" s="188"/>
      <c r="F326" s="188"/>
      <c r="G326" s="138" t="s">
        <v>422</v>
      </c>
      <c r="H326"/>
      <c r="I326"/>
      <c r="J326"/>
      <c r="K326"/>
      <c r="L326"/>
      <c r="M326"/>
      <c r="N326"/>
    </row>
    <row r="327" spans="1:14" ht="15">
      <c r="A327" s="106">
        <v>1</v>
      </c>
      <c r="B327" s="14" t="s">
        <v>395</v>
      </c>
      <c r="C327" s="106" t="s">
        <v>3</v>
      </c>
      <c r="D327" s="13" t="s">
        <v>11</v>
      </c>
      <c r="E327" s="13"/>
      <c r="F327" s="13"/>
      <c r="G327" s="123">
        <v>35000</v>
      </c>
      <c r="H327"/>
      <c r="I327"/>
      <c r="J327"/>
      <c r="K327"/>
      <c r="L327"/>
      <c r="M327"/>
      <c r="N327"/>
    </row>
    <row r="328" spans="1:14" ht="15">
      <c r="A328" s="106">
        <v>1</v>
      </c>
      <c r="B328" s="79" t="s">
        <v>361</v>
      </c>
      <c r="C328" s="13" t="s">
        <v>3</v>
      </c>
      <c r="D328" s="13" t="s">
        <v>11</v>
      </c>
      <c r="E328" s="13"/>
      <c r="F328" s="13"/>
      <c r="G328" s="123">
        <v>15000</v>
      </c>
      <c r="H328"/>
      <c r="I328"/>
      <c r="J328"/>
      <c r="K328"/>
      <c r="L328"/>
      <c r="M328"/>
      <c r="N328"/>
    </row>
    <row r="329" spans="1:14" ht="15">
      <c r="A329" s="106">
        <v>1</v>
      </c>
      <c r="B329" s="27" t="s">
        <v>362</v>
      </c>
      <c r="C329" s="13" t="s">
        <v>3</v>
      </c>
      <c r="D329" s="13" t="s">
        <v>12</v>
      </c>
      <c r="E329" s="13"/>
      <c r="F329" s="13"/>
      <c r="G329" s="123">
        <v>12000</v>
      </c>
      <c r="H329"/>
      <c r="I329"/>
      <c r="J329"/>
      <c r="K329"/>
      <c r="L329"/>
      <c r="M329"/>
      <c r="N329"/>
    </row>
    <row r="330" spans="1:14" ht="15">
      <c r="A330" s="106">
        <v>1</v>
      </c>
      <c r="B330" s="14" t="s">
        <v>68</v>
      </c>
      <c r="C330" s="13" t="s">
        <v>3</v>
      </c>
      <c r="D330" s="13" t="s">
        <v>69</v>
      </c>
      <c r="E330" s="187"/>
      <c r="F330" s="187"/>
      <c r="G330" s="124">
        <v>300000</v>
      </c>
      <c r="H330"/>
      <c r="I330"/>
      <c r="J330"/>
      <c r="K330"/>
      <c r="L330"/>
      <c r="M330"/>
      <c r="N330"/>
    </row>
    <row r="331" spans="1:14" ht="15">
      <c r="A331" s="106">
        <v>1</v>
      </c>
      <c r="B331" s="17" t="s">
        <v>70</v>
      </c>
      <c r="C331" s="13" t="s">
        <v>3</v>
      </c>
      <c r="D331" s="13" t="s">
        <v>13</v>
      </c>
      <c r="E331" s="13"/>
      <c r="F331" s="13"/>
      <c r="G331" s="123">
        <v>7000</v>
      </c>
      <c r="H331"/>
      <c r="I331"/>
      <c r="J331"/>
      <c r="K331"/>
      <c r="L331"/>
      <c r="M331"/>
      <c r="N331"/>
    </row>
    <row r="332" spans="1:14" ht="15">
      <c r="A332" s="106">
        <v>1</v>
      </c>
      <c r="B332" s="14" t="s">
        <v>47</v>
      </c>
      <c r="C332" s="106" t="s">
        <v>3</v>
      </c>
      <c r="D332" s="13" t="s">
        <v>17</v>
      </c>
      <c r="E332" s="13"/>
      <c r="F332" s="13"/>
      <c r="G332" s="123">
        <v>25000</v>
      </c>
      <c r="H332"/>
      <c r="I332"/>
      <c r="J332"/>
      <c r="K332"/>
      <c r="L332"/>
      <c r="M332"/>
      <c r="N332"/>
    </row>
    <row r="333" spans="1:14" ht="15">
      <c r="A333" s="106">
        <v>1</v>
      </c>
      <c r="B333" s="14" t="s">
        <v>71</v>
      </c>
      <c r="C333" s="106" t="s">
        <v>3</v>
      </c>
      <c r="D333" s="125"/>
      <c r="E333" s="125"/>
      <c r="F333" s="125"/>
      <c r="G333" s="123">
        <v>100000</v>
      </c>
      <c r="H333"/>
      <c r="I333"/>
      <c r="J333"/>
      <c r="K333"/>
      <c r="L333"/>
      <c r="M333"/>
      <c r="N333"/>
    </row>
    <row r="334" spans="1:14" ht="6.7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1:14" ht="15">
      <c r="A335"/>
      <c r="B335"/>
      <c r="C335"/>
      <c r="D335" s="15" t="s">
        <v>18</v>
      </c>
      <c r="E335" s="189"/>
      <c r="F335" s="189"/>
      <c r="G335" s="179">
        <v>10868000</v>
      </c>
      <c r="H335"/>
      <c r="I335"/>
      <c r="J335"/>
      <c r="K335"/>
      <c r="L335"/>
      <c r="M335"/>
      <c r="N335"/>
    </row>
    <row r="336" spans="1:14" ht="11.25" customHeight="1" thickBo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1:14" ht="19.5" customHeight="1" thickBot="1">
      <c r="A337" s="140" t="s">
        <v>0</v>
      </c>
      <c r="B337" s="141" t="s">
        <v>104</v>
      </c>
      <c r="C337" s="141" t="s">
        <v>79</v>
      </c>
      <c r="D337" s="141" t="s">
        <v>1</v>
      </c>
      <c r="E337" s="188"/>
      <c r="F337" s="188"/>
      <c r="G337" s="138" t="s">
        <v>422</v>
      </c>
      <c r="H337"/>
      <c r="I337"/>
      <c r="J337"/>
      <c r="K337"/>
      <c r="L337"/>
      <c r="M337"/>
      <c r="N337"/>
    </row>
    <row r="338" spans="1:14" ht="15">
      <c r="A338" s="126">
        <v>1</v>
      </c>
      <c r="B338" s="127" t="s">
        <v>354</v>
      </c>
      <c r="C338" s="126" t="s">
        <v>3</v>
      </c>
      <c r="D338" s="128" t="s">
        <v>43</v>
      </c>
      <c r="E338" s="128"/>
      <c r="F338" s="128"/>
      <c r="G338" s="129">
        <v>150000</v>
      </c>
      <c r="H338"/>
      <c r="I338"/>
      <c r="J338"/>
      <c r="K338"/>
      <c r="L338"/>
      <c r="M338"/>
      <c r="N338"/>
    </row>
    <row r="339" spans="1:14" ht="15">
      <c r="A339" s="106">
        <v>1</v>
      </c>
      <c r="B339" s="27" t="s">
        <v>396</v>
      </c>
      <c r="C339" s="106" t="s">
        <v>72</v>
      </c>
      <c r="D339" s="125" t="s">
        <v>11</v>
      </c>
      <c r="E339" s="125"/>
      <c r="F339" s="125"/>
      <c r="G339" s="130">
        <v>35000</v>
      </c>
      <c r="H339"/>
      <c r="I339"/>
      <c r="J339"/>
      <c r="K339"/>
      <c r="L339"/>
      <c r="M339"/>
      <c r="N339"/>
    </row>
    <row r="340" spans="1:14" ht="15">
      <c r="A340" s="106">
        <v>1</v>
      </c>
      <c r="B340" s="131" t="s">
        <v>397</v>
      </c>
      <c r="C340" s="106" t="s">
        <v>3</v>
      </c>
      <c r="D340" s="125" t="s">
        <v>73</v>
      </c>
      <c r="E340" s="125"/>
      <c r="F340" s="125"/>
      <c r="G340" s="130">
        <v>35000</v>
      </c>
      <c r="H340"/>
      <c r="I340"/>
      <c r="J340"/>
      <c r="K340"/>
      <c r="L340"/>
      <c r="M340"/>
      <c r="N340"/>
    </row>
    <row r="341" spans="1:14" ht="15">
      <c r="A341" s="106">
        <v>1</v>
      </c>
      <c r="B341" s="27" t="s">
        <v>398</v>
      </c>
      <c r="C341" s="106" t="s">
        <v>3</v>
      </c>
      <c r="D341" s="125" t="s">
        <v>11</v>
      </c>
      <c r="E341" s="125"/>
      <c r="F341" s="125"/>
      <c r="G341" s="130">
        <v>20000</v>
      </c>
      <c r="H341"/>
      <c r="I341"/>
      <c r="J341"/>
      <c r="K341"/>
      <c r="L341"/>
      <c r="M341"/>
      <c r="N341"/>
    </row>
    <row r="342" spans="1:14" ht="15">
      <c r="A342" s="106">
        <v>1</v>
      </c>
      <c r="B342" s="27" t="s">
        <v>399</v>
      </c>
      <c r="C342" s="106" t="s">
        <v>3</v>
      </c>
      <c r="D342" s="125" t="s">
        <v>11</v>
      </c>
      <c r="E342" s="125"/>
      <c r="F342" s="125"/>
      <c r="G342" s="130">
        <v>20000</v>
      </c>
      <c r="H342"/>
      <c r="I342"/>
      <c r="J342"/>
      <c r="K342"/>
      <c r="L342"/>
      <c r="M342"/>
      <c r="N342"/>
    </row>
    <row r="343" spans="1:14" ht="15">
      <c r="A343" s="106">
        <v>1</v>
      </c>
      <c r="B343" s="14" t="s">
        <v>74</v>
      </c>
      <c r="C343" s="106" t="s">
        <v>3</v>
      </c>
      <c r="D343" s="125" t="s">
        <v>69</v>
      </c>
      <c r="E343" s="125"/>
      <c r="F343" s="125"/>
      <c r="G343" s="130">
        <v>300000</v>
      </c>
      <c r="H343"/>
      <c r="I343"/>
      <c r="J343"/>
      <c r="K343"/>
      <c r="L343"/>
      <c r="M343"/>
      <c r="N343"/>
    </row>
    <row r="344" spans="1:14" ht="15">
      <c r="A344" s="106">
        <v>1</v>
      </c>
      <c r="B344" s="17" t="s">
        <v>70</v>
      </c>
      <c r="C344" s="13" t="s">
        <v>3</v>
      </c>
      <c r="D344" s="13" t="s">
        <v>13</v>
      </c>
      <c r="E344" s="13"/>
      <c r="F344" s="13"/>
      <c r="G344" s="130">
        <v>7000</v>
      </c>
      <c r="H344"/>
      <c r="I344"/>
      <c r="J344"/>
      <c r="K344"/>
      <c r="L344"/>
      <c r="M344"/>
      <c r="N344"/>
    </row>
    <row r="345" spans="1:14" ht="15">
      <c r="A345" s="106">
        <v>1</v>
      </c>
      <c r="B345" s="14" t="s">
        <v>47</v>
      </c>
      <c r="C345" s="106" t="s">
        <v>3</v>
      </c>
      <c r="D345" s="125" t="s">
        <v>17</v>
      </c>
      <c r="E345" s="125"/>
      <c r="F345" s="125"/>
      <c r="G345" s="130">
        <v>25000</v>
      </c>
      <c r="H345"/>
      <c r="I345"/>
      <c r="J345"/>
      <c r="K345"/>
      <c r="L345"/>
      <c r="M345"/>
      <c r="N345"/>
    </row>
    <row r="346" spans="1:14" ht="15">
      <c r="A346" s="106">
        <v>1</v>
      </c>
      <c r="B346" s="14" t="s">
        <v>71</v>
      </c>
      <c r="C346" s="106" t="s">
        <v>3</v>
      </c>
      <c r="D346" s="125" t="s">
        <v>75</v>
      </c>
      <c r="E346" s="125"/>
      <c r="F346" s="125"/>
      <c r="G346" s="130">
        <v>100000</v>
      </c>
      <c r="H346"/>
      <c r="I346"/>
      <c r="J346"/>
      <c r="K346"/>
      <c r="L346"/>
      <c r="M346"/>
      <c r="N346"/>
    </row>
    <row r="347" spans="1:14" ht="8.25" customHeight="1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1:14" ht="15">
      <c r="A348"/>
      <c r="B348"/>
      <c r="C348"/>
      <c r="D348" s="15" t="s">
        <v>18</v>
      </c>
      <c r="E348" s="15"/>
      <c r="F348" s="15"/>
      <c r="G348" s="180">
        <v>15224000</v>
      </c>
      <c r="H348"/>
      <c r="I348"/>
      <c r="J348"/>
      <c r="K348"/>
      <c r="L348"/>
      <c r="M348"/>
      <c r="N348"/>
    </row>
    <row r="349" spans="1:14" ht="13.5" customHeight="1" thickBot="1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1:14" ht="20.25" customHeight="1" thickBot="1">
      <c r="A350" s="140" t="s">
        <v>0</v>
      </c>
      <c r="B350" s="141" t="s">
        <v>418</v>
      </c>
      <c r="C350" s="141" t="s">
        <v>79</v>
      </c>
      <c r="D350" s="141" t="s">
        <v>1</v>
      </c>
      <c r="E350" s="188"/>
      <c r="F350" s="188"/>
      <c r="G350" s="138" t="s">
        <v>422</v>
      </c>
      <c r="H350"/>
      <c r="I350"/>
      <c r="J350"/>
      <c r="K350"/>
      <c r="L350"/>
      <c r="M350"/>
      <c r="N350"/>
    </row>
    <row r="351" spans="1:14" ht="15">
      <c r="A351" s="20">
        <v>1</v>
      </c>
      <c r="B351" s="127" t="s">
        <v>371</v>
      </c>
      <c r="C351" s="20" t="s">
        <v>3</v>
      </c>
      <c r="D351" s="20" t="s">
        <v>76</v>
      </c>
      <c r="E351" s="20"/>
      <c r="F351" s="20"/>
      <c r="G351" s="25">
        <v>100000</v>
      </c>
      <c r="H351"/>
      <c r="I351"/>
      <c r="J351"/>
      <c r="K351"/>
      <c r="L351"/>
      <c r="M351"/>
      <c r="N351"/>
    </row>
    <row r="352" spans="1:14" ht="15">
      <c r="A352" s="13">
        <v>1</v>
      </c>
      <c r="B352" s="27" t="s">
        <v>395</v>
      </c>
      <c r="C352" s="13" t="s">
        <v>77</v>
      </c>
      <c r="D352" s="13" t="s">
        <v>11</v>
      </c>
      <c r="E352" s="13"/>
      <c r="F352" s="13"/>
      <c r="G352" s="22">
        <v>70000</v>
      </c>
      <c r="H352"/>
      <c r="I352"/>
      <c r="J352"/>
      <c r="K352"/>
      <c r="L352"/>
      <c r="M352"/>
      <c r="N352"/>
    </row>
    <row r="353" spans="1:14" ht="15">
      <c r="A353" s="13">
        <v>1</v>
      </c>
      <c r="B353" s="79" t="s">
        <v>419</v>
      </c>
      <c r="C353" s="13" t="s">
        <v>3</v>
      </c>
      <c r="D353" s="13" t="s">
        <v>11</v>
      </c>
      <c r="E353" s="13"/>
      <c r="F353" s="13"/>
      <c r="G353" s="22">
        <v>20000</v>
      </c>
      <c r="H353"/>
      <c r="I353"/>
      <c r="J353"/>
      <c r="K353"/>
      <c r="L353"/>
      <c r="M353"/>
      <c r="N353"/>
    </row>
    <row r="354" spans="1:14" ht="15">
      <c r="A354" s="13">
        <v>1</v>
      </c>
      <c r="B354" s="27" t="s">
        <v>365</v>
      </c>
      <c r="C354" s="13" t="s">
        <v>3</v>
      </c>
      <c r="D354" s="13" t="s">
        <v>12</v>
      </c>
      <c r="E354" s="13"/>
      <c r="F354" s="13"/>
      <c r="G354" s="22">
        <v>20000</v>
      </c>
      <c r="H354"/>
      <c r="I354"/>
      <c r="J354"/>
      <c r="K354"/>
      <c r="L354"/>
      <c r="M354"/>
      <c r="N354"/>
    </row>
    <row r="355" spans="1:14" ht="15">
      <c r="A355" s="13">
        <v>1</v>
      </c>
      <c r="B355" s="14" t="s">
        <v>68</v>
      </c>
      <c r="C355" s="13" t="s">
        <v>3</v>
      </c>
      <c r="D355" s="13" t="s">
        <v>69</v>
      </c>
      <c r="E355" s="13"/>
      <c r="F355" s="13"/>
      <c r="G355" s="22">
        <v>350000</v>
      </c>
      <c r="H355"/>
      <c r="I355"/>
      <c r="J355"/>
      <c r="K355"/>
      <c r="L355"/>
      <c r="M355"/>
      <c r="N355"/>
    </row>
    <row r="356" spans="1:14" ht="15">
      <c r="A356" s="13">
        <v>1</v>
      </c>
      <c r="B356" s="17" t="s">
        <v>70</v>
      </c>
      <c r="C356" s="13" t="s">
        <v>3</v>
      </c>
      <c r="D356" s="13" t="s">
        <v>13</v>
      </c>
      <c r="E356" s="13"/>
      <c r="F356" s="13"/>
      <c r="G356" s="22">
        <v>15000</v>
      </c>
      <c r="H356"/>
      <c r="I356"/>
      <c r="J356"/>
      <c r="K356"/>
      <c r="L356"/>
      <c r="M356"/>
      <c r="N356"/>
    </row>
    <row r="357" spans="1:14" ht="15">
      <c r="A357" s="13">
        <v>1</v>
      </c>
      <c r="B357" s="14" t="s">
        <v>47</v>
      </c>
      <c r="C357" s="13" t="s">
        <v>3</v>
      </c>
      <c r="D357" s="13" t="s">
        <v>17</v>
      </c>
      <c r="E357" s="13"/>
      <c r="F357" s="13"/>
      <c r="G357" s="22">
        <v>25000</v>
      </c>
      <c r="H357"/>
      <c r="I357"/>
      <c r="J357"/>
      <c r="K357"/>
      <c r="L357"/>
      <c r="M357"/>
      <c r="N357"/>
    </row>
    <row r="358" spans="1:14" ht="15">
      <c r="A358" s="13">
        <v>1</v>
      </c>
      <c r="B358" s="14" t="s">
        <v>78</v>
      </c>
      <c r="C358" s="13" t="s">
        <v>3</v>
      </c>
      <c r="D358" s="13" t="s">
        <v>69</v>
      </c>
      <c r="E358" s="13"/>
      <c r="F358" s="13"/>
      <c r="G358" s="22">
        <v>300000</v>
      </c>
      <c r="H358"/>
      <c r="I358"/>
      <c r="J358"/>
      <c r="K358"/>
      <c r="L358"/>
      <c r="M358"/>
      <c r="N358"/>
    </row>
    <row r="359" spans="1:14" ht="15">
      <c r="A359" s="13">
        <v>1</v>
      </c>
      <c r="B359" s="14" t="s">
        <v>105</v>
      </c>
      <c r="C359" s="13" t="s">
        <v>3</v>
      </c>
      <c r="D359" s="13" t="s">
        <v>75</v>
      </c>
      <c r="E359" s="13"/>
      <c r="F359" s="13"/>
      <c r="G359" s="22">
        <v>450000</v>
      </c>
      <c r="H359"/>
      <c r="I359"/>
      <c r="J359"/>
      <c r="K359"/>
      <c r="L359"/>
      <c r="M359"/>
      <c r="N359"/>
    </row>
    <row r="360" spans="1:14" ht="9.75" customHeight="1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ht="15">
      <c r="A361"/>
      <c r="B361"/>
      <c r="C361"/>
      <c r="D361" s="28" t="s">
        <v>18</v>
      </c>
      <c r="E361" s="28"/>
      <c r="F361" s="28"/>
      <c r="G361" s="180">
        <v>29700000</v>
      </c>
      <c r="H361"/>
      <c r="I361"/>
      <c r="J361"/>
      <c r="K361"/>
      <c r="L361"/>
      <c r="M361"/>
      <c r="N361"/>
    </row>
    <row r="362" spans="1:14" ht="4.5" customHeight="1">
      <c r="A362" s="85"/>
      <c r="B362" s="85"/>
      <c r="C362" s="85"/>
      <c r="D362"/>
      <c r="E362"/>
      <c r="F362"/>
      <c r="G362"/>
      <c r="H362"/>
      <c r="I362"/>
      <c r="J362"/>
      <c r="K362"/>
      <c r="L362"/>
      <c r="M362"/>
      <c r="N362"/>
    </row>
    <row r="363" spans="1:14" ht="15">
      <c r="A363"/>
      <c r="B363"/>
      <c r="C363" s="99"/>
      <c r="D363" s="132" t="s">
        <v>83</v>
      </c>
      <c r="E363" s="132"/>
      <c r="F363" s="132"/>
      <c r="G363" s="181">
        <f>G335+G348+G361</f>
        <v>55792000</v>
      </c>
      <c r="H363"/>
      <c r="I363"/>
      <c r="J363"/>
      <c r="K363"/>
      <c r="L363"/>
      <c r="M363"/>
      <c r="N363"/>
    </row>
    <row r="364" spans="8:14" ht="12" customHeight="1" thickBot="1">
      <c r="H364"/>
      <c r="I364"/>
      <c r="J364"/>
      <c r="K364"/>
      <c r="L364"/>
      <c r="M364"/>
      <c r="N364"/>
    </row>
    <row r="365" spans="1:7" ht="15">
      <c r="A365" s="53" t="s">
        <v>40</v>
      </c>
      <c r="B365" s="54"/>
      <c r="C365" s="55"/>
      <c r="D365" s="55"/>
      <c r="E365" s="190"/>
      <c r="F365" s="190"/>
      <c r="G365" s="182">
        <v>65923000</v>
      </c>
    </row>
    <row r="366" spans="1:7" ht="15">
      <c r="A366" s="56" t="s">
        <v>61</v>
      </c>
      <c r="B366" s="57"/>
      <c r="C366" s="19"/>
      <c r="D366" s="19"/>
      <c r="E366" s="19"/>
      <c r="F366" s="19"/>
      <c r="G366" s="183">
        <v>105072000</v>
      </c>
    </row>
    <row r="367" spans="1:7" ht="15">
      <c r="A367" s="56" t="s">
        <v>106</v>
      </c>
      <c r="B367" s="57"/>
      <c r="C367" s="19"/>
      <c r="D367" s="19"/>
      <c r="E367" s="19"/>
      <c r="F367" s="19"/>
      <c r="G367" s="183">
        <v>72490000</v>
      </c>
    </row>
    <row r="368" spans="1:7" ht="15.75" thickBot="1">
      <c r="A368" s="58" t="s">
        <v>107</v>
      </c>
      <c r="B368" s="59"/>
      <c r="C368" s="60"/>
      <c r="D368" s="60"/>
      <c r="E368" s="60"/>
      <c r="F368" s="60"/>
      <c r="G368" s="184">
        <v>55792000</v>
      </c>
    </row>
    <row r="369" spans="1:7" ht="15.75" thickBot="1">
      <c r="A369" s="23"/>
      <c r="B369" s="23"/>
      <c r="C369" s="61" t="s">
        <v>409</v>
      </c>
      <c r="D369" s="42"/>
      <c r="E369" s="42"/>
      <c r="F369" s="42"/>
      <c r="G369" s="185">
        <f>SUM(G365:G368)</f>
        <v>299277000</v>
      </c>
    </row>
  </sheetData>
  <sheetProtection/>
  <mergeCells count="8">
    <mergeCell ref="A324:G324"/>
    <mergeCell ref="A9:G9"/>
    <mergeCell ref="A7:G7"/>
    <mergeCell ref="A1:G1"/>
    <mergeCell ref="A2:G2"/>
    <mergeCell ref="A3:G3"/>
    <mergeCell ref="A5:G5"/>
    <mergeCell ref="A6:G6"/>
  </mergeCells>
  <printOptions horizontalCentered="1"/>
  <pageMargins left="0.3937007874015748" right="0.3937007874015748" top="0.5511811023622047" bottom="0.35433070866141736" header="0.31496062992125984" footer="0.31496062992125984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3"/>
  <sheetViews>
    <sheetView zoomScale="140" zoomScaleNormal="140" zoomScalePageLayoutView="0" workbookViewId="0" topLeftCell="A1">
      <selection activeCell="E129" sqref="E129"/>
    </sheetView>
  </sheetViews>
  <sheetFormatPr defaultColWidth="11.421875" defaultRowHeight="15"/>
  <cols>
    <col min="1" max="1" width="28.7109375" style="0" bestFit="1" customWidth="1"/>
    <col min="2" max="2" width="30.00390625" style="0" customWidth="1"/>
    <col min="3" max="3" width="22.140625" style="0" bestFit="1" customWidth="1"/>
    <col min="4" max="4" width="12.57421875" style="0" bestFit="1" customWidth="1"/>
    <col min="5" max="5" width="30.28125" style="0" customWidth="1"/>
    <col min="6" max="6" width="10.8515625" style="0" hidden="1" customWidth="1"/>
    <col min="7" max="7" width="4.00390625" style="0" hidden="1" customWidth="1"/>
    <col min="8" max="8" width="15.7109375" style="0" customWidth="1"/>
    <col min="9" max="9" width="13.8515625" style="0" bestFit="1" customWidth="1"/>
  </cols>
  <sheetData>
    <row r="1" spans="1:8" ht="12" customHeight="1">
      <c r="A1" s="175" t="s">
        <v>113</v>
      </c>
      <c r="B1" s="175"/>
      <c r="C1" s="175"/>
      <c r="D1" s="175"/>
      <c r="E1" s="175"/>
      <c r="F1" s="175"/>
      <c r="G1" s="175"/>
      <c r="H1" s="175"/>
    </row>
    <row r="2" spans="1:8" ht="12" customHeight="1">
      <c r="A2" s="175" t="s">
        <v>114</v>
      </c>
      <c r="B2" s="175"/>
      <c r="C2" s="175"/>
      <c r="D2" s="175"/>
      <c r="E2" s="175"/>
      <c r="F2" s="175"/>
      <c r="G2" s="175"/>
      <c r="H2" s="175"/>
    </row>
    <row r="3" spans="1:8" ht="12" customHeight="1">
      <c r="A3" s="175" t="s">
        <v>115</v>
      </c>
      <c r="B3" s="175"/>
      <c r="C3" s="175"/>
      <c r="D3" s="175"/>
      <c r="E3" s="175"/>
      <c r="F3" s="175"/>
      <c r="G3" s="175"/>
      <c r="H3" s="175"/>
    </row>
    <row r="4" spans="1:8" ht="12" customHeight="1">
      <c r="A4" s="40"/>
      <c r="B4" s="41"/>
      <c r="C4" s="41"/>
      <c r="D4" s="41"/>
      <c r="E4" s="41"/>
      <c r="F4" s="41"/>
      <c r="G4" s="41"/>
      <c r="H4" s="41"/>
    </row>
    <row r="5" spans="1:8" ht="12" customHeight="1">
      <c r="A5" s="175" t="s">
        <v>407</v>
      </c>
      <c r="B5" s="175"/>
      <c r="C5" s="175"/>
      <c r="D5" s="175"/>
      <c r="E5" s="175"/>
      <c r="F5" s="175"/>
      <c r="G5" s="175"/>
      <c r="H5" s="175"/>
    </row>
    <row r="6" spans="1:8" ht="12" customHeight="1">
      <c r="A6" s="40"/>
      <c r="B6" s="41"/>
      <c r="C6" s="41"/>
      <c r="D6" s="41"/>
      <c r="E6" s="41"/>
      <c r="F6" s="41"/>
      <c r="G6" s="41"/>
      <c r="H6" s="41"/>
    </row>
    <row r="7" spans="1:8" ht="12" customHeight="1">
      <c r="A7" s="175" t="s">
        <v>408</v>
      </c>
      <c r="B7" s="175"/>
      <c r="C7" s="175"/>
      <c r="D7" s="175"/>
      <c r="E7" s="175"/>
      <c r="F7" s="175"/>
      <c r="G7" s="175"/>
      <c r="H7" s="175"/>
    </row>
    <row r="9" spans="1:9" ht="36.75" customHeight="1">
      <c r="A9" s="32" t="s">
        <v>116</v>
      </c>
      <c r="B9" s="32" t="s">
        <v>1</v>
      </c>
      <c r="C9" s="33" t="s">
        <v>117</v>
      </c>
      <c r="D9" s="32" t="s">
        <v>118</v>
      </c>
      <c r="E9" s="34" t="s">
        <v>119</v>
      </c>
      <c r="F9" s="34" t="s">
        <v>411</v>
      </c>
      <c r="G9" s="34" t="s">
        <v>410</v>
      </c>
      <c r="H9" s="192" t="s">
        <v>412</v>
      </c>
      <c r="I9" s="39" t="s">
        <v>120</v>
      </c>
    </row>
    <row r="10" spans="1:9" ht="15">
      <c r="A10" s="166" t="s">
        <v>121</v>
      </c>
      <c r="B10" s="166"/>
      <c r="C10" s="166"/>
      <c r="D10" s="166"/>
      <c r="E10" s="166"/>
      <c r="F10" s="166"/>
      <c r="G10" s="166"/>
      <c r="H10" s="166"/>
      <c r="I10" s="166"/>
    </row>
    <row r="11" spans="1:9" ht="15">
      <c r="A11" s="35" t="s">
        <v>122</v>
      </c>
      <c r="B11" s="35" t="s">
        <v>123</v>
      </c>
      <c r="C11" s="35" t="s">
        <v>124</v>
      </c>
      <c r="D11" s="35" t="s">
        <v>125</v>
      </c>
      <c r="E11" s="35" t="s">
        <v>126</v>
      </c>
      <c r="F11" s="62">
        <v>34753.41189189189</v>
      </c>
      <c r="G11" s="191">
        <v>22</v>
      </c>
      <c r="H11" s="62">
        <f>+F11*G11</f>
        <v>764575.0616216216</v>
      </c>
      <c r="I11" s="36">
        <v>515010480000522</v>
      </c>
    </row>
    <row r="12" spans="1:9" ht="15">
      <c r="A12" s="35" t="s">
        <v>122</v>
      </c>
      <c r="B12" s="35" t="s">
        <v>123</v>
      </c>
      <c r="C12" s="35" t="s">
        <v>127</v>
      </c>
      <c r="D12" s="35" t="s">
        <v>125</v>
      </c>
      <c r="E12" s="35" t="s">
        <v>126</v>
      </c>
      <c r="F12" s="62">
        <v>29796.324324324323</v>
      </c>
      <c r="G12" s="191">
        <v>22</v>
      </c>
      <c r="H12" s="62">
        <f aca="true" t="shared" si="0" ref="H12:H51">+F12*G12</f>
        <v>655519.1351351351</v>
      </c>
      <c r="I12" s="36">
        <v>515010480000523</v>
      </c>
    </row>
    <row r="13" spans="1:9" ht="15">
      <c r="A13" s="35" t="s">
        <v>122</v>
      </c>
      <c r="B13" s="35" t="s">
        <v>123</v>
      </c>
      <c r="C13" s="35" t="s">
        <v>128</v>
      </c>
      <c r="D13" s="35" t="s">
        <v>125</v>
      </c>
      <c r="E13" s="35" t="s">
        <v>126</v>
      </c>
      <c r="F13" s="62">
        <v>32072.432432432433</v>
      </c>
      <c r="G13" s="191">
        <v>22</v>
      </c>
      <c r="H13" s="62">
        <f t="shared" si="0"/>
        <v>705593.5135135135</v>
      </c>
      <c r="I13" s="36">
        <v>515010480000527</v>
      </c>
    </row>
    <row r="14" spans="1:9" ht="15">
      <c r="A14" s="35" t="s">
        <v>129</v>
      </c>
      <c r="B14" s="35" t="s">
        <v>130</v>
      </c>
      <c r="C14" s="35" t="s">
        <v>131</v>
      </c>
      <c r="D14" s="35" t="s">
        <v>125</v>
      </c>
      <c r="E14" s="35" t="s">
        <v>126</v>
      </c>
      <c r="F14" s="62">
        <v>90854.05405405407</v>
      </c>
      <c r="G14" s="191">
        <v>22</v>
      </c>
      <c r="H14" s="62">
        <f t="shared" si="0"/>
        <v>1998789.1891891896</v>
      </c>
      <c r="I14" s="36"/>
    </row>
    <row r="15" spans="1:9" ht="15">
      <c r="A15" s="35" t="s">
        <v>132</v>
      </c>
      <c r="B15" s="35" t="s">
        <v>133</v>
      </c>
      <c r="C15" s="35" t="s">
        <v>134</v>
      </c>
      <c r="D15" s="35" t="s">
        <v>125</v>
      </c>
      <c r="E15" s="35" t="s">
        <v>126</v>
      </c>
      <c r="F15" s="62">
        <v>44832.43243243244</v>
      </c>
      <c r="G15" s="191">
        <v>22</v>
      </c>
      <c r="H15" s="62">
        <f t="shared" si="0"/>
        <v>986313.5135135137</v>
      </c>
      <c r="I15" s="36">
        <v>515011090000009</v>
      </c>
    </row>
    <row r="16" spans="1:9" ht="15">
      <c r="A16" s="35" t="s">
        <v>135</v>
      </c>
      <c r="B16" s="35" t="s">
        <v>136</v>
      </c>
      <c r="C16" s="35" t="s">
        <v>137</v>
      </c>
      <c r="D16" s="35" t="s">
        <v>125</v>
      </c>
      <c r="E16" s="35" t="s">
        <v>126</v>
      </c>
      <c r="F16" s="62">
        <v>10953.010972972976</v>
      </c>
      <c r="G16" s="191">
        <v>22</v>
      </c>
      <c r="H16" s="62">
        <f t="shared" si="0"/>
        <v>240966.24140540545</v>
      </c>
      <c r="I16" s="36" t="s">
        <v>138</v>
      </c>
    </row>
    <row r="17" spans="1:9" ht="15">
      <c r="A17" s="35" t="s">
        <v>139</v>
      </c>
      <c r="B17" s="35" t="s">
        <v>140</v>
      </c>
      <c r="C17" s="35" t="s">
        <v>141</v>
      </c>
      <c r="D17" s="35" t="s">
        <v>125</v>
      </c>
      <c r="E17" s="35" t="s">
        <v>126</v>
      </c>
      <c r="F17" s="62">
        <v>1146.1357837837836</v>
      </c>
      <c r="G17" s="191">
        <v>22</v>
      </c>
      <c r="H17" s="62">
        <f t="shared" si="0"/>
        <v>25214.98724324324</v>
      </c>
      <c r="I17" s="36" t="s">
        <v>142</v>
      </c>
    </row>
    <row r="18" spans="1:9" ht="15">
      <c r="A18" s="35" t="s">
        <v>143</v>
      </c>
      <c r="B18" s="35" t="s">
        <v>144</v>
      </c>
      <c r="C18" s="35" t="s">
        <v>145</v>
      </c>
      <c r="D18" s="35" t="s">
        <v>146</v>
      </c>
      <c r="E18" s="35" t="s">
        <v>126</v>
      </c>
      <c r="F18" s="62">
        <v>10146.697297297298</v>
      </c>
      <c r="G18" s="191">
        <v>22</v>
      </c>
      <c r="H18" s="62">
        <f t="shared" si="0"/>
        <v>223227.34054054055</v>
      </c>
      <c r="I18" s="36"/>
    </row>
    <row r="19" spans="1:9" ht="15">
      <c r="A19" s="35" t="s">
        <v>139</v>
      </c>
      <c r="B19" s="35" t="s">
        <v>140</v>
      </c>
      <c r="C19" s="35" t="s">
        <v>147</v>
      </c>
      <c r="D19" s="35" t="s">
        <v>125</v>
      </c>
      <c r="E19" s="35" t="s">
        <v>126</v>
      </c>
      <c r="F19" s="62">
        <v>1146.1357837837836</v>
      </c>
      <c r="G19" s="191">
        <v>22</v>
      </c>
      <c r="H19" s="62">
        <f t="shared" si="0"/>
        <v>25214.98724324324</v>
      </c>
      <c r="I19" s="36" t="s">
        <v>148</v>
      </c>
    </row>
    <row r="20" spans="1:9" ht="15">
      <c r="A20" s="35" t="s">
        <v>143</v>
      </c>
      <c r="B20" s="35" t="s">
        <v>144</v>
      </c>
      <c r="C20" s="35" t="s">
        <v>149</v>
      </c>
      <c r="D20" s="35" t="s">
        <v>146</v>
      </c>
      <c r="E20" s="35" t="s">
        <v>126</v>
      </c>
      <c r="F20" s="62">
        <v>10146.697297297298</v>
      </c>
      <c r="G20" s="191">
        <v>22</v>
      </c>
      <c r="H20" s="62">
        <f t="shared" si="0"/>
        <v>223227.34054054055</v>
      </c>
      <c r="I20" s="36"/>
    </row>
    <row r="21" spans="1:9" ht="15">
      <c r="A21" s="35" t="s">
        <v>150</v>
      </c>
      <c r="B21" s="35" t="s">
        <v>312</v>
      </c>
      <c r="C21" s="35" t="s">
        <v>313</v>
      </c>
      <c r="D21" s="35" t="s">
        <v>151</v>
      </c>
      <c r="E21" s="35" t="s">
        <v>126</v>
      </c>
      <c r="F21" s="62">
        <v>3117</v>
      </c>
      <c r="G21" s="191">
        <v>22</v>
      </c>
      <c r="H21" s="62">
        <f t="shared" si="0"/>
        <v>68574</v>
      </c>
      <c r="I21" s="36"/>
    </row>
    <row r="22" spans="1:9" ht="15">
      <c r="A22" s="35" t="s">
        <v>150</v>
      </c>
      <c r="B22" s="35" t="s">
        <v>152</v>
      </c>
      <c r="C22" s="35" t="s">
        <v>153</v>
      </c>
      <c r="D22" s="35" t="s">
        <v>151</v>
      </c>
      <c r="E22" s="35" t="s">
        <v>126</v>
      </c>
      <c r="F22" s="62">
        <v>4224.475675675676</v>
      </c>
      <c r="G22" s="191">
        <v>22</v>
      </c>
      <c r="H22" s="62">
        <f t="shared" si="0"/>
        <v>92938.46486486487</v>
      </c>
      <c r="I22" s="36"/>
    </row>
    <row r="23" spans="1:9" ht="15">
      <c r="A23" s="35" t="s">
        <v>150</v>
      </c>
      <c r="B23" s="35" t="s">
        <v>152</v>
      </c>
      <c r="C23" s="35" t="s">
        <v>154</v>
      </c>
      <c r="D23" s="35" t="s">
        <v>151</v>
      </c>
      <c r="E23" s="35" t="s">
        <v>126</v>
      </c>
      <c r="F23" s="62">
        <v>4224.475675675676</v>
      </c>
      <c r="G23" s="191">
        <v>22</v>
      </c>
      <c r="H23" s="62">
        <f t="shared" si="0"/>
        <v>92938.46486486487</v>
      </c>
      <c r="I23" s="36"/>
    </row>
    <row r="24" spans="1:9" ht="15">
      <c r="A24" s="35" t="s">
        <v>155</v>
      </c>
      <c r="B24" s="35" t="s">
        <v>156</v>
      </c>
      <c r="C24" s="35" t="s">
        <v>157</v>
      </c>
      <c r="D24" s="35" t="s">
        <v>151</v>
      </c>
      <c r="E24" s="35" t="s">
        <v>126</v>
      </c>
      <c r="F24" s="62">
        <v>2907.326756756757</v>
      </c>
      <c r="G24" s="191">
        <v>22</v>
      </c>
      <c r="H24" s="62">
        <f t="shared" si="0"/>
        <v>63961.18864864865</v>
      </c>
      <c r="I24" s="36" t="s">
        <v>158</v>
      </c>
    </row>
    <row r="25" spans="1:9" ht="15">
      <c r="A25" s="35" t="s">
        <v>159</v>
      </c>
      <c r="B25" s="35" t="s">
        <v>160</v>
      </c>
      <c r="C25" s="35" t="s">
        <v>161</v>
      </c>
      <c r="D25" s="35" t="s">
        <v>151</v>
      </c>
      <c r="E25" s="35" t="s">
        <v>126</v>
      </c>
      <c r="F25" s="62">
        <v>2245.189189189189</v>
      </c>
      <c r="G25" s="191">
        <v>22</v>
      </c>
      <c r="H25" s="62">
        <f t="shared" si="0"/>
        <v>49394.16216216216</v>
      </c>
      <c r="I25" s="36"/>
    </row>
    <row r="26" spans="1:9" ht="15">
      <c r="A26" s="35" t="s">
        <v>162</v>
      </c>
      <c r="B26" s="35" t="s">
        <v>163</v>
      </c>
      <c r="C26" s="35" t="s">
        <v>164</v>
      </c>
      <c r="D26" s="35" t="s">
        <v>165</v>
      </c>
      <c r="E26" s="35" t="s">
        <v>126</v>
      </c>
      <c r="F26" s="62">
        <v>7640.540540540541</v>
      </c>
      <c r="G26" s="191">
        <v>22</v>
      </c>
      <c r="H26" s="62">
        <f t="shared" si="0"/>
        <v>168091.8918918919</v>
      </c>
      <c r="I26" s="36"/>
    </row>
    <row r="27" spans="1:9" ht="15">
      <c r="A27" s="35" t="s">
        <v>166</v>
      </c>
      <c r="B27" s="35" t="s">
        <v>167</v>
      </c>
      <c r="C27" s="35" t="s">
        <v>168</v>
      </c>
      <c r="D27" s="35" t="s">
        <v>169</v>
      </c>
      <c r="E27" s="35" t="s">
        <v>126</v>
      </c>
      <c r="F27" s="62">
        <v>1599.3405405405406</v>
      </c>
      <c r="G27" s="191">
        <v>22</v>
      </c>
      <c r="H27" s="62">
        <f t="shared" si="0"/>
        <v>35185.49189189189</v>
      </c>
      <c r="I27" s="36"/>
    </row>
    <row r="28" spans="1:9" ht="15">
      <c r="A28" s="35" t="s">
        <v>170</v>
      </c>
      <c r="B28" s="35" t="s">
        <v>171</v>
      </c>
      <c r="C28" s="37">
        <v>150316049</v>
      </c>
      <c r="D28" s="35" t="s">
        <v>172</v>
      </c>
      <c r="E28" s="35" t="s">
        <v>126</v>
      </c>
      <c r="F28" s="62">
        <v>789.6216216216217</v>
      </c>
      <c r="G28" s="191">
        <v>22</v>
      </c>
      <c r="H28" s="62">
        <f t="shared" si="0"/>
        <v>17371.675675675677</v>
      </c>
      <c r="I28" s="36"/>
    </row>
    <row r="29" spans="1:9" ht="15">
      <c r="A29" s="35" t="s">
        <v>173</v>
      </c>
      <c r="B29" s="35" t="s">
        <v>174</v>
      </c>
      <c r="C29" s="35" t="s">
        <v>175</v>
      </c>
      <c r="D29" s="35" t="s">
        <v>125</v>
      </c>
      <c r="E29" s="35" t="s">
        <v>126</v>
      </c>
      <c r="F29" s="62">
        <v>10855.22</v>
      </c>
      <c r="G29" s="191">
        <v>22</v>
      </c>
      <c r="H29" s="62">
        <f t="shared" si="0"/>
        <v>238814.84</v>
      </c>
      <c r="I29" s="36"/>
    </row>
    <row r="30" spans="1:9" ht="15">
      <c r="A30" s="35" t="s">
        <v>176</v>
      </c>
      <c r="B30" s="35" t="s">
        <v>177</v>
      </c>
      <c r="C30" s="35" t="s">
        <v>178</v>
      </c>
      <c r="D30" s="35" t="s">
        <v>125</v>
      </c>
      <c r="E30" s="35" t="s">
        <v>126</v>
      </c>
      <c r="F30" s="62">
        <v>1749.0594594594595</v>
      </c>
      <c r="G30" s="191">
        <v>22</v>
      </c>
      <c r="H30" s="62">
        <f t="shared" si="0"/>
        <v>38479.30810810811</v>
      </c>
      <c r="I30" s="36"/>
    </row>
    <row r="31" spans="1:9" ht="15">
      <c r="A31" s="63" t="s">
        <v>70</v>
      </c>
      <c r="B31" s="63" t="s">
        <v>295</v>
      </c>
      <c r="C31" s="63" t="s">
        <v>296</v>
      </c>
      <c r="D31" s="63" t="s">
        <v>193</v>
      </c>
      <c r="E31" s="63" t="s">
        <v>126</v>
      </c>
      <c r="F31" s="64">
        <v>14485.7602704108</v>
      </c>
      <c r="G31" s="191">
        <v>22</v>
      </c>
      <c r="H31" s="62">
        <f t="shared" si="0"/>
        <v>318686.7259490376</v>
      </c>
      <c r="I31" s="65"/>
    </row>
    <row r="32" spans="1:9" ht="15">
      <c r="A32" s="63" t="s">
        <v>70</v>
      </c>
      <c r="B32" s="63" t="s">
        <v>295</v>
      </c>
      <c r="C32" s="63" t="s">
        <v>297</v>
      </c>
      <c r="D32" s="63" t="s">
        <v>193</v>
      </c>
      <c r="E32" s="63" t="s">
        <v>126</v>
      </c>
      <c r="F32" s="64">
        <v>14485.7602704108</v>
      </c>
      <c r="G32" s="191">
        <v>22</v>
      </c>
      <c r="H32" s="62">
        <f t="shared" si="0"/>
        <v>318686.7259490376</v>
      </c>
      <c r="I32" s="65"/>
    </row>
    <row r="33" spans="1:9" ht="15">
      <c r="A33" s="63" t="s">
        <v>309</v>
      </c>
      <c r="B33" s="63" t="s">
        <v>310</v>
      </c>
      <c r="C33" s="74" t="s">
        <v>311</v>
      </c>
      <c r="D33" s="63" t="s">
        <v>300</v>
      </c>
      <c r="E33" s="63" t="s">
        <v>126</v>
      </c>
      <c r="F33" s="64">
        <v>13652</v>
      </c>
      <c r="G33" s="191">
        <v>22</v>
      </c>
      <c r="H33" s="62">
        <f t="shared" si="0"/>
        <v>300344</v>
      </c>
      <c r="I33" s="65"/>
    </row>
    <row r="34" spans="1:9" ht="15">
      <c r="A34" s="63" t="s">
        <v>194</v>
      </c>
      <c r="B34" s="63" t="s">
        <v>298</v>
      </c>
      <c r="C34" s="63" t="s">
        <v>299</v>
      </c>
      <c r="D34" s="63" t="s">
        <v>300</v>
      </c>
      <c r="E34" s="63" t="s">
        <v>126</v>
      </c>
      <c r="F34" s="64">
        <v>8725.01</v>
      </c>
      <c r="G34" s="191">
        <v>22</v>
      </c>
      <c r="H34" s="62">
        <f t="shared" si="0"/>
        <v>191950.22</v>
      </c>
      <c r="I34" s="65"/>
    </row>
    <row r="35" spans="1:9" ht="15">
      <c r="A35" s="35" t="s">
        <v>179</v>
      </c>
      <c r="B35" s="35" t="s">
        <v>180</v>
      </c>
      <c r="C35" s="35" t="s">
        <v>181</v>
      </c>
      <c r="D35" s="35" t="s">
        <v>182</v>
      </c>
      <c r="E35" s="35" t="s">
        <v>183</v>
      </c>
      <c r="F35" s="62">
        <v>10000</v>
      </c>
      <c r="G35" s="191">
        <v>22</v>
      </c>
      <c r="H35" s="62">
        <f t="shared" si="0"/>
        <v>220000</v>
      </c>
      <c r="I35" s="36"/>
    </row>
    <row r="36" spans="1:9" ht="15">
      <c r="A36" s="35" t="s">
        <v>184</v>
      </c>
      <c r="B36" s="35" t="s">
        <v>185</v>
      </c>
      <c r="C36" s="35" t="s">
        <v>186</v>
      </c>
      <c r="D36" s="35" t="s">
        <v>151</v>
      </c>
      <c r="E36" s="35" t="s">
        <v>187</v>
      </c>
      <c r="F36" s="62">
        <f>(201840*1.1)/18.5</f>
        <v>12001.297297297298</v>
      </c>
      <c r="G36" s="191">
        <v>22</v>
      </c>
      <c r="H36" s="62">
        <f t="shared" si="0"/>
        <v>264028.5405405406</v>
      </c>
      <c r="I36" s="36">
        <v>515010200000599</v>
      </c>
    </row>
    <row r="37" spans="1:9" ht="15">
      <c r="A37" s="35" t="s">
        <v>188</v>
      </c>
      <c r="B37" s="35" t="s">
        <v>189</v>
      </c>
      <c r="C37" s="35" t="s">
        <v>190</v>
      </c>
      <c r="D37" s="35" t="s">
        <v>193</v>
      </c>
      <c r="E37" s="35" t="s">
        <v>187</v>
      </c>
      <c r="F37" s="62">
        <f>(132800*1.1)/18.5</f>
        <v>7896.216216216216</v>
      </c>
      <c r="G37" s="191">
        <v>22</v>
      </c>
      <c r="H37" s="62">
        <f t="shared" si="0"/>
        <v>173716.75675675675</v>
      </c>
      <c r="I37" s="36">
        <v>15010210000873</v>
      </c>
    </row>
    <row r="38" spans="1:9" ht="15">
      <c r="A38" s="35" t="s">
        <v>70</v>
      </c>
      <c r="B38" s="35" t="s">
        <v>191</v>
      </c>
      <c r="C38" s="35" t="s">
        <v>192</v>
      </c>
      <c r="D38" s="35" t="s">
        <v>193</v>
      </c>
      <c r="E38" s="35" t="s">
        <v>187</v>
      </c>
      <c r="F38" s="62">
        <f>(75400*1.1)/18.5</f>
        <v>4483.243243243243</v>
      </c>
      <c r="G38" s="191">
        <v>22</v>
      </c>
      <c r="H38" s="62">
        <f t="shared" si="0"/>
        <v>98631.35135135136</v>
      </c>
      <c r="I38" s="36">
        <v>15010210000874</v>
      </c>
    </row>
    <row r="39" spans="1:9" ht="15">
      <c r="A39" s="35" t="s">
        <v>195</v>
      </c>
      <c r="B39" s="35" t="s">
        <v>136</v>
      </c>
      <c r="C39" s="35" t="s">
        <v>196</v>
      </c>
      <c r="D39" s="35" t="s">
        <v>125</v>
      </c>
      <c r="E39" s="35" t="s">
        <v>187</v>
      </c>
      <c r="F39" s="62">
        <f>(516200*1.1)/18.5</f>
        <v>30692.972972972973</v>
      </c>
      <c r="G39" s="191">
        <v>22</v>
      </c>
      <c r="H39" s="62">
        <f t="shared" si="0"/>
        <v>675245.4054054054</v>
      </c>
      <c r="I39" s="36">
        <v>515011090000010</v>
      </c>
    </row>
    <row r="40" spans="1:9" ht="15">
      <c r="A40" s="35" t="s">
        <v>122</v>
      </c>
      <c r="B40" s="35" t="s">
        <v>123</v>
      </c>
      <c r="C40" s="35" t="s">
        <v>197</v>
      </c>
      <c r="D40" s="35" t="s">
        <v>125</v>
      </c>
      <c r="E40" s="35" t="s">
        <v>187</v>
      </c>
      <c r="F40" s="62">
        <f>(501120*1.1)/18.5</f>
        <v>29796.324324324323</v>
      </c>
      <c r="G40" s="191">
        <v>22</v>
      </c>
      <c r="H40" s="62">
        <f t="shared" si="0"/>
        <v>655519.1351351351</v>
      </c>
      <c r="I40" s="36">
        <v>515010480000524</v>
      </c>
    </row>
    <row r="41" spans="1:9" ht="15">
      <c r="A41" s="35" t="s">
        <v>122</v>
      </c>
      <c r="B41" s="35" t="s">
        <v>123</v>
      </c>
      <c r="C41" s="35" t="s">
        <v>198</v>
      </c>
      <c r="D41" s="35" t="s">
        <v>125</v>
      </c>
      <c r="E41" s="35" t="s">
        <v>187</v>
      </c>
      <c r="F41" s="62">
        <f>(539400*1.1)/18.5</f>
        <v>32072.432432432433</v>
      </c>
      <c r="G41" s="191">
        <v>22</v>
      </c>
      <c r="H41" s="62">
        <f t="shared" si="0"/>
        <v>705593.5135135135</v>
      </c>
      <c r="I41" s="36">
        <v>515010480000525</v>
      </c>
    </row>
    <row r="42" spans="1:9" ht="15">
      <c r="A42" s="35" t="s">
        <v>122</v>
      </c>
      <c r="B42" s="35" t="s">
        <v>123</v>
      </c>
      <c r="C42" s="35" t="s">
        <v>199</v>
      </c>
      <c r="D42" s="35" t="s">
        <v>125</v>
      </c>
      <c r="E42" s="35" t="s">
        <v>187</v>
      </c>
      <c r="F42" s="62">
        <f>(539400*1.1)/18.5</f>
        <v>32072.432432432433</v>
      </c>
      <c r="G42" s="191">
        <v>22</v>
      </c>
      <c r="H42" s="62">
        <f t="shared" si="0"/>
        <v>705593.5135135135</v>
      </c>
      <c r="I42" s="36">
        <v>515010480000526</v>
      </c>
    </row>
    <row r="43" spans="1:9" ht="15">
      <c r="A43" s="35" t="s">
        <v>200</v>
      </c>
      <c r="B43" s="35" t="s">
        <v>201</v>
      </c>
      <c r="C43" s="35" t="s">
        <v>202</v>
      </c>
      <c r="D43" s="35" t="s">
        <v>125</v>
      </c>
      <c r="E43" s="35" t="s">
        <v>187</v>
      </c>
      <c r="F43" s="62">
        <f>(2272764.8*1.1)/18.5</f>
        <v>135137.36648648648</v>
      </c>
      <c r="G43" s="191">
        <v>22</v>
      </c>
      <c r="H43" s="62">
        <f t="shared" si="0"/>
        <v>2973022.062702703</v>
      </c>
      <c r="I43" s="36">
        <v>515010480000528</v>
      </c>
    </row>
    <row r="44" spans="1:9" ht="15">
      <c r="A44" s="63" t="s">
        <v>203</v>
      </c>
      <c r="B44" s="63" t="s">
        <v>204</v>
      </c>
      <c r="C44" s="63" t="s">
        <v>301</v>
      </c>
      <c r="D44" s="63" t="s">
        <v>193</v>
      </c>
      <c r="E44" s="63" t="s">
        <v>126</v>
      </c>
      <c r="F44" s="64">
        <v>22802.46</v>
      </c>
      <c r="G44" s="191">
        <v>22</v>
      </c>
      <c r="H44" s="62">
        <f t="shared" si="0"/>
        <v>501654.12</v>
      </c>
      <c r="I44" s="66"/>
    </row>
    <row r="45" spans="1:9" ht="15">
      <c r="A45" s="63" t="s">
        <v>203</v>
      </c>
      <c r="B45" s="63" t="s">
        <v>204</v>
      </c>
      <c r="C45" s="63" t="s">
        <v>302</v>
      </c>
      <c r="D45" s="63" t="s">
        <v>193</v>
      </c>
      <c r="E45" s="63" t="s">
        <v>126</v>
      </c>
      <c r="F45" s="64">
        <v>22802.46</v>
      </c>
      <c r="G45" s="191">
        <v>22</v>
      </c>
      <c r="H45" s="62">
        <f t="shared" si="0"/>
        <v>501654.12</v>
      </c>
      <c r="I45" s="66"/>
    </row>
    <row r="46" spans="1:9" ht="15">
      <c r="A46" s="35" t="s">
        <v>203</v>
      </c>
      <c r="B46" s="35" t="s">
        <v>204</v>
      </c>
      <c r="C46" s="35" t="s">
        <v>205</v>
      </c>
      <c r="D46" s="35" t="s">
        <v>193</v>
      </c>
      <c r="E46" s="35" t="s">
        <v>187</v>
      </c>
      <c r="F46" s="62">
        <f>(383496*1.1)/18.5</f>
        <v>22802.464864864865</v>
      </c>
      <c r="G46" s="191">
        <v>22</v>
      </c>
      <c r="H46" s="62">
        <f t="shared" si="0"/>
        <v>501654.22702702705</v>
      </c>
      <c r="I46" s="38">
        <v>562010160000005</v>
      </c>
    </row>
    <row r="47" spans="1:9" ht="15">
      <c r="A47" s="35" t="s">
        <v>203</v>
      </c>
      <c r="B47" s="35" t="s">
        <v>204</v>
      </c>
      <c r="C47" s="35" t="s">
        <v>206</v>
      </c>
      <c r="D47" s="35" t="s">
        <v>193</v>
      </c>
      <c r="E47" s="35" t="s">
        <v>187</v>
      </c>
      <c r="F47" s="62">
        <f>(383496*1.1)/18.5</f>
        <v>22802.464864864865</v>
      </c>
      <c r="G47" s="191">
        <v>22</v>
      </c>
      <c r="H47" s="62">
        <f t="shared" si="0"/>
        <v>501654.22702702705</v>
      </c>
      <c r="I47" s="38">
        <v>562010160000006</v>
      </c>
    </row>
    <row r="48" spans="1:9" ht="15">
      <c r="A48" s="143" t="s">
        <v>194</v>
      </c>
      <c r="B48" s="143" t="s">
        <v>298</v>
      </c>
      <c r="C48" s="144" t="s">
        <v>400</v>
      </c>
      <c r="D48" s="143" t="s">
        <v>300</v>
      </c>
      <c r="E48" s="143" t="s">
        <v>126</v>
      </c>
      <c r="F48" s="145">
        <v>8725.01</v>
      </c>
      <c r="G48" s="191">
        <v>22</v>
      </c>
      <c r="H48" s="62">
        <f t="shared" si="0"/>
        <v>191950.22</v>
      </c>
      <c r="I48" s="38"/>
    </row>
    <row r="49" spans="1:9" ht="15">
      <c r="A49" s="143" t="s">
        <v>401</v>
      </c>
      <c r="B49" s="143" t="s">
        <v>402</v>
      </c>
      <c r="C49" s="143" t="s">
        <v>403</v>
      </c>
      <c r="D49" s="143" t="s">
        <v>404</v>
      </c>
      <c r="E49" s="143" t="s">
        <v>126</v>
      </c>
      <c r="F49" s="145">
        <v>3410</v>
      </c>
      <c r="G49" s="191">
        <v>22</v>
      </c>
      <c r="H49" s="62">
        <f t="shared" si="0"/>
        <v>75020</v>
      </c>
      <c r="I49" s="38"/>
    </row>
    <row r="50" spans="1:9" ht="12.75" customHeight="1">
      <c r="A50" s="143" t="s">
        <v>401</v>
      </c>
      <c r="B50" s="143" t="s">
        <v>402</v>
      </c>
      <c r="C50" s="143" t="s">
        <v>405</v>
      </c>
      <c r="D50" s="143" t="s">
        <v>404</v>
      </c>
      <c r="E50" s="143" t="s">
        <v>126</v>
      </c>
      <c r="F50" s="145">
        <v>3410</v>
      </c>
      <c r="G50" s="191">
        <v>22</v>
      </c>
      <c r="H50" s="62">
        <f t="shared" si="0"/>
        <v>75020</v>
      </c>
      <c r="I50" s="38"/>
    </row>
    <row r="51" spans="1:9" ht="12.75" customHeight="1">
      <c r="A51" s="143" t="s">
        <v>401</v>
      </c>
      <c r="B51" s="143" t="s">
        <v>402</v>
      </c>
      <c r="C51" s="143" t="s">
        <v>406</v>
      </c>
      <c r="D51" s="143" t="s">
        <v>404</v>
      </c>
      <c r="E51" s="143" t="s">
        <v>126</v>
      </c>
      <c r="F51" s="145">
        <v>3410</v>
      </c>
      <c r="G51" s="191">
        <v>22</v>
      </c>
      <c r="H51" s="62">
        <f t="shared" si="0"/>
        <v>75020</v>
      </c>
      <c r="I51" s="38"/>
    </row>
    <row r="52" spans="1:9" ht="12.75" customHeight="1">
      <c r="A52" s="150" t="s">
        <v>303</v>
      </c>
      <c r="B52" s="151"/>
      <c r="C52" s="151"/>
      <c r="D52" s="151"/>
      <c r="E52" s="152"/>
      <c r="F52" s="200"/>
      <c r="G52" s="200"/>
      <c r="H52" s="67">
        <f>SUM(H11:H51)</f>
        <v>16739035.6629251</v>
      </c>
      <c r="I52" s="38"/>
    </row>
    <row r="53" spans="1:9" ht="22.5">
      <c r="A53" s="32" t="s">
        <v>116</v>
      </c>
      <c r="B53" s="32" t="s">
        <v>1</v>
      </c>
      <c r="C53" s="33" t="s">
        <v>117</v>
      </c>
      <c r="D53" s="32" t="s">
        <v>118</v>
      </c>
      <c r="E53" s="34" t="s">
        <v>119</v>
      </c>
      <c r="F53" s="34" t="s">
        <v>411</v>
      </c>
      <c r="G53" s="34" t="s">
        <v>410</v>
      </c>
      <c r="H53" s="192" t="s">
        <v>412</v>
      </c>
      <c r="I53" s="39" t="s">
        <v>120</v>
      </c>
    </row>
    <row r="54" spans="1:9" ht="15">
      <c r="A54" s="166" t="s">
        <v>207</v>
      </c>
      <c r="B54" s="166"/>
      <c r="C54" s="166"/>
      <c r="D54" s="166"/>
      <c r="E54" s="166"/>
      <c r="F54" s="166"/>
      <c r="G54" s="166"/>
      <c r="H54" s="166"/>
      <c r="I54" s="166"/>
    </row>
    <row r="55" spans="1:9" ht="15">
      <c r="A55" s="35" t="s">
        <v>208</v>
      </c>
      <c r="B55" s="35" t="s">
        <v>209</v>
      </c>
      <c r="C55" s="35" t="s">
        <v>210</v>
      </c>
      <c r="D55" s="35" t="s">
        <v>211</v>
      </c>
      <c r="E55" s="68" t="s">
        <v>207</v>
      </c>
      <c r="F55" s="69">
        <v>144896.20140540542</v>
      </c>
      <c r="G55" s="193">
        <v>22</v>
      </c>
      <c r="H55" s="69">
        <f>+F55*G55</f>
        <v>3187716.430918919</v>
      </c>
      <c r="I55" s="70">
        <v>420035</v>
      </c>
    </row>
    <row r="56" spans="1:9" ht="15">
      <c r="A56" s="35" t="s">
        <v>212</v>
      </c>
      <c r="B56" s="35" t="s">
        <v>213</v>
      </c>
      <c r="C56" s="35" t="s">
        <v>214</v>
      </c>
      <c r="D56" s="35" t="s">
        <v>211</v>
      </c>
      <c r="E56" s="68" t="s">
        <v>207</v>
      </c>
      <c r="F56" s="156">
        <v>102657.09686486486</v>
      </c>
      <c r="G56" s="194">
        <v>22</v>
      </c>
      <c r="H56" s="156">
        <f>+F56*G56</f>
        <v>2258456.131027027</v>
      </c>
      <c r="I56" s="169">
        <v>420036</v>
      </c>
    </row>
    <row r="57" spans="1:9" ht="15">
      <c r="A57" s="35" t="s">
        <v>227</v>
      </c>
      <c r="B57" s="35" t="s">
        <v>228</v>
      </c>
      <c r="C57" s="35" t="s">
        <v>229</v>
      </c>
      <c r="D57" s="35" t="s">
        <v>125</v>
      </c>
      <c r="E57" s="68" t="s">
        <v>207</v>
      </c>
      <c r="F57" s="167"/>
      <c r="G57" s="195"/>
      <c r="H57" s="167"/>
      <c r="I57" s="170"/>
    </row>
    <row r="58" spans="1:9" ht="15">
      <c r="A58" s="35" t="s">
        <v>227</v>
      </c>
      <c r="B58" s="35" t="s">
        <v>228</v>
      </c>
      <c r="C58" s="35" t="s">
        <v>230</v>
      </c>
      <c r="D58" s="35" t="s">
        <v>125</v>
      </c>
      <c r="E58" s="68" t="s">
        <v>207</v>
      </c>
      <c r="F58" s="168"/>
      <c r="G58" s="196"/>
      <c r="H58" s="168"/>
      <c r="I58" s="171"/>
    </row>
    <row r="59" spans="1:9" ht="15">
      <c r="A59" s="35" t="s">
        <v>208</v>
      </c>
      <c r="B59" s="35" t="s">
        <v>215</v>
      </c>
      <c r="C59" s="35"/>
      <c r="D59" s="35" t="s">
        <v>211</v>
      </c>
      <c r="E59" s="68" t="s">
        <v>207</v>
      </c>
      <c r="F59" s="156">
        <v>121047.56756756757</v>
      </c>
      <c r="G59" s="194">
        <v>22</v>
      </c>
      <c r="H59" s="156">
        <f>+F59*G59</f>
        <v>2663046.4864864866</v>
      </c>
      <c r="I59" s="172">
        <v>420094</v>
      </c>
    </row>
    <row r="60" spans="1:9" ht="15">
      <c r="A60" s="35" t="s">
        <v>216</v>
      </c>
      <c r="B60" s="35"/>
      <c r="C60" s="35" t="s">
        <v>217</v>
      </c>
      <c r="D60" s="35"/>
      <c r="E60" s="68" t="s">
        <v>207</v>
      </c>
      <c r="F60" s="157"/>
      <c r="G60" s="195"/>
      <c r="H60" s="157"/>
      <c r="I60" s="173"/>
    </row>
    <row r="61" spans="1:9" ht="15">
      <c r="A61" s="35" t="s">
        <v>216</v>
      </c>
      <c r="B61" s="35"/>
      <c r="C61" s="35" t="s">
        <v>218</v>
      </c>
      <c r="D61" s="35"/>
      <c r="E61" s="68" t="s">
        <v>207</v>
      </c>
      <c r="F61" s="157"/>
      <c r="G61" s="195"/>
      <c r="H61" s="157"/>
      <c r="I61" s="173"/>
    </row>
    <row r="62" spans="1:9" ht="15">
      <c r="A62" s="35" t="s">
        <v>216</v>
      </c>
      <c r="B62" s="35"/>
      <c r="C62" s="35" t="s">
        <v>219</v>
      </c>
      <c r="D62" s="35"/>
      <c r="E62" s="68" t="s">
        <v>207</v>
      </c>
      <c r="F62" s="158"/>
      <c r="G62" s="196"/>
      <c r="H62" s="158"/>
      <c r="I62" s="174"/>
    </row>
    <row r="63" spans="1:9" ht="15">
      <c r="A63" s="35" t="s">
        <v>220</v>
      </c>
      <c r="B63" s="35" t="s">
        <v>221</v>
      </c>
      <c r="C63" s="35" t="s">
        <v>221</v>
      </c>
      <c r="D63" s="35" t="s">
        <v>125</v>
      </c>
      <c r="E63" s="68" t="s">
        <v>207</v>
      </c>
      <c r="F63" s="69">
        <v>13206.953783783785</v>
      </c>
      <c r="G63" s="193">
        <v>22</v>
      </c>
      <c r="H63" s="69">
        <f>+F63*G63</f>
        <v>290552.9832432433</v>
      </c>
      <c r="I63" s="70">
        <v>363156</v>
      </c>
    </row>
    <row r="64" spans="1:9" ht="15">
      <c r="A64" s="35" t="s">
        <v>222</v>
      </c>
      <c r="B64" s="35" t="s">
        <v>304</v>
      </c>
      <c r="C64" s="35" t="s">
        <v>223</v>
      </c>
      <c r="D64" s="35" t="s">
        <v>125</v>
      </c>
      <c r="E64" s="68" t="s">
        <v>207</v>
      </c>
      <c r="F64" s="156">
        <v>12817.893297297298</v>
      </c>
      <c r="G64" s="197"/>
      <c r="H64" s="156">
        <f>+F64*G65</f>
        <v>281993.65254054056</v>
      </c>
      <c r="I64" s="159">
        <v>363153</v>
      </c>
    </row>
    <row r="65" spans="1:9" ht="15">
      <c r="A65" s="35" t="s">
        <v>224</v>
      </c>
      <c r="B65" s="35"/>
      <c r="C65" s="35" t="s">
        <v>225</v>
      </c>
      <c r="D65" s="35" t="s">
        <v>125</v>
      </c>
      <c r="E65" s="68" t="s">
        <v>207</v>
      </c>
      <c r="F65" s="157"/>
      <c r="G65" s="198">
        <v>22</v>
      </c>
      <c r="H65" s="157"/>
      <c r="I65" s="157"/>
    </row>
    <row r="66" spans="1:9" ht="15">
      <c r="A66" s="35" t="s">
        <v>224</v>
      </c>
      <c r="B66" s="35"/>
      <c r="C66" s="35" t="s">
        <v>226</v>
      </c>
      <c r="D66" s="35" t="s">
        <v>125</v>
      </c>
      <c r="E66" s="68" t="s">
        <v>207</v>
      </c>
      <c r="F66" s="158"/>
      <c r="G66" s="199"/>
      <c r="H66" s="158"/>
      <c r="I66" s="158"/>
    </row>
    <row r="67" spans="1:9" ht="15">
      <c r="A67" s="35" t="s">
        <v>227</v>
      </c>
      <c r="B67" s="35" t="s">
        <v>231</v>
      </c>
      <c r="C67" s="35" t="s">
        <v>232</v>
      </c>
      <c r="D67" s="35" t="s">
        <v>125</v>
      </c>
      <c r="E67" s="68" t="s">
        <v>207</v>
      </c>
      <c r="F67" s="69">
        <v>4794.945783783784</v>
      </c>
      <c r="G67" s="193">
        <v>22</v>
      </c>
      <c r="H67" s="69">
        <f>+F67*G67</f>
        <v>105488.80724324324</v>
      </c>
      <c r="I67" s="70">
        <v>363154</v>
      </c>
    </row>
    <row r="68" spans="1:9" ht="15">
      <c r="A68" s="35" t="s">
        <v>227</v>
      </c>
      <c r="B68" s="35" t="s">
        <v>231</v>
      </c>
      <c r="C68" s="35" t="s">
        <v>233</v>
      </c>
      <c r="D68" s="35" t="s">
        <v>125</v>
      </c>
      <c r="E68" s="68" t="s">
        <v>207</v>
      </c>
      <c r="F68" s="69">
        <v>4794.945783783784</v>
      </c>
      <c r="G68" s="193">
        <v>22</v>
      </c>
      <c r="H68" s="69">
        <f>+F68*G68</f>
        <v>105488.80724324324</v>
      </c>
      <c r="I68" s="70">
        <v>363157</v>
      </c>
    </row>
    <row r="69" spans="1:9" ht="15">
      <c r="A69" s="35" t="s">
        <v>234</v>
      </c>
      <c r="B69" s="35" t="s">
        <v>235</v>
      </c>
      <c r="C69" s="35" t="s">
        <v>236</v>
      </c>
      <c r="D69" s="35" t="s">
        <v>125</v>
      </c>
      <c r="E69" s="68" t="s">
        <v>207</v>
      </c>
      <c r="F69" s="156">
        <v>99699.9412972973</v>
      </c>
      <c r="G69" s="194">
        <v>22</v>
      </c>
      <c r="H69" s="156">
        <f>+F69*G69</f>
        <v>2193398.7085405407</v>
      </c>
      <c r="I69" s="160">
        <v>396066</v>
      </c>
    </row>
    <row r="70" spans="1:9" ht="15">
      <c r="A70" s="35" t="s">
        <v>224</v>
      </c>
      <c r="B70" s="35"/>
      <c r="C70" s="35"/>
      <c r="D70" s="35" t="s">
        <v>125</v>
      </c>
      <c r="E70" s="68" t="s">
        <v>207</v>
      </c>
      <c r="F70" s="157"/>
      <c r="G70" s="195"/>
      <c r="H70" s="157"/>
      <c r="I70" s="161"/>
    </row>
    <row r="71" spans="1:9" ht="15">
      <c r="A71" s="35" t="s">
        <v>224</v>
      </c>
      <c r="B71" s="35"/>
      <c r="C71" s="35"/>
      <c r="D71" s="35" t="s">
        <v>125</v>
      </c>
      <c r="E71" s="68" t="s">
        <v>207</v>
      </c>
      <c r="F71" s="157"/>
      <c r="G71" s="195"/>
      <c r="H71" s="157"/>
      <c r="I71" s="161"/>
    </row>
    <row r="72" spans="1:9" ht="15">
      <c r="A72" s="35" t="s">
        <v>237</v>
      </c>
      <c r="B72" s="35"/>
      <c r="C72" s="35"/>
      <c r="D72" s="35" t="s">
        <v>238</v>
      </c>
      <c r="E72" s="68" t="s">
        <v>207</v>
      </c>
      <c r="F72" s="157"/>
      <c r="G72" s="195"/>
      <c r="H72" s="157"/>
      <c r="I72" s="161"/>
    </row>
    <row r="73" spans="1:9" ht="15">
      <c r="A73" s="35" t="s">
        <v>237</v>
      </c>
      <c r="B73" s="35"/>
      <c r="C73" s="35"/>
      <c r="D73" s="35" t="s">
        <v>238</v>
      </c>
      <c r="E73" s="68" t="s">
        <v>207</v>
      </c>
      <c r="F73" s="157"/>
      <c r="G73" s="195"/>
      <c r="H73" s="157"/>
      <c r="I73" s="161"/>
    </row>
    <row r="74" spans="1:9" ht="15">
      <c r="A74" s="35" t="s">
        <v>246</v>
      </c>
      <c r="B74" s="35">
        <v>3560</v>
      </c>
      <c r="C74" s="35" t="s">
        <v>258</v>
      </c>
      <c r="D74" s="35" t="s">
        <v>151</v>
      </c>
      <c r="E74" s="68" t="s">
        <v>207</v>
      </c>
      <c r="F74" s="157"/>
      <c r="G74" s="195"/>
      <c r="H74" s="157"/>
      <c r="I74" s="161"/>
    </row>
    <row r="75" spans="1:9" ht="15">
      <c r="A75" s="35" t="s">
        <v>259</v>
      </c>
      <c r="B75" s="35" t="s">
        <v>260</v>
      </c>
      <c r="C75" s="35" t="s">
        <v>261</v>
      </c>
      <c r="D75" s="35" t="s">
        <v>151</v>
      </c>
      <c r="E75" s="68" t="s">
        <v>207</v>
      </c>
      <c r="F75" s="157"/>
      <c r="G75" s="195"/>
      <c r="H75" s="157"/>
      <c r="I75" s="161"/>
    </row>
    <row r="76" spans="1:9" ht="15">
      <c r="A76" s="35" t="s">
        <v>262</v>
      </c>
      <c r="B76" s="35" t="s">
        <v>263</v>
      </c>
      <c r="C76" s="35"/>
      <c r="D76" s="35" t="s">
        <v>264</v>
      </c>
      <c r="E76" s="68" t="s">
        <v>207</v>
      </c>
      <c r="F76" s="157"/>
      <c r="G76" s="195"/>
      <c r="H76" s="157"/>
      <c r="I76" s="161"/>
    </row>
    <row r="77" spans="1:9" ht="15">
      <c r="A77" s="35" t="s">
        <v>268</v>
      </c>
      <c r="B77" s="35" t="s">
        <v>269</v>
      </c>
      <c r="C77" s="35" t="s">
        <v>270</v>
      </c>
      <c r="D77" s="35" t="s">
        <v>271</v>
      </c>
      <c r="E77" s="68" t="s">
        <v>207</v>
      </c>
      <c r="F77" s="158"/>
      <c r="G77" s="196"/>
      <c r="H77" s="158"/>
      <c r="I77" s="162"/>
    </row>
    <row r="78" spans="1:9" ht="15">
      <c r="A78" s="35" t="s">
        <v>265</v>
      </c>
      <c r="B78" s="35" t="s">
        <v>266</v>
      </c>
      <c r="C78" s="35"/>
      <c r="D78" s="35" t="s">
        <v>267</v>
      </c>
      <c r="E78" s="68" t="s">
        <v>207</v>
      </c>
      <c r="F78" s="69">
        <v>23094.348378378378</v>
      </c>
      <c r="G78" s="193">
        <v>22</v>
      </c>
      <c r="H78" s="69">
        <f>+F78*G78</f>
        <v>508075.6643243243</v>
      </c>
      <c r="I78" s="142">
        <v>396160</v>
      </c>
    </row>
    <row r="79" spans="1:9" ht="15">
      <c r="A79" s="35" t="s">
        <v>234</v>
      </c>
      <c r="B79" s="35" t="s">
        <v>239</v>
      </c>
      <c r="C79" s="35" t="s">
        <v>240</v>
      </c>
      <c r="D79" s="35" t="s">
        <v>125</v>
      </c>
      <c r="E79" s="68" t="s">
        <v>207</v>
      </c>
      <c r="F79" s="69">
        <v>4756.756756756757</v>
      </c>
      <c r="G79" s="193">
        <v>22</v>
      </c>
      <c r="H79" s="69">
        <f aca="true" t="shared" si="1" ref="H79:H100">+F79*G79</f>
        <v>104648.64864864864</v>
      </c>
      <c r="I79" s="70"/>
    </row>
    <row r="80" spans="1:9" ht="15">
      <c r="A80" s="35" t="s">
        <v>241</v>
      </c>
      <c r="B80" s="35" t="s">
        <v>239</v>
      </c>
      <c r="C80" s="35" t="s">
        <v>242</v>
      </c>
      <c r="D80" s="35" t="s">
        <v>125</v>
      </c>
      <c r="E80" s="68" t="s">
        <v>207</v>
      </c>
      <c r="F80" s="69">
        <v>4756.756756756757</v>
      </c>
      <c r="G80" s="193">
        <v>22</v>
      </c>
      <c r="H80" s="69">
        <f t="shared" si="1"/>
        <v>104648.64864864864</v>
      </c>
      <c r="I80" s="70"/>
    </row>
    <row r="81" spans="1:9" ht="15">
      <c r="A81" s="35" t="s">
        <v>243</v>
      </c>
      <c r="B81" s="35" t="s">
        <v>244</v>
      </c>
      <c r="C81" s="35" t="s">
        <v>245</v>
      </c>
      <c r="D81" s="35" t="s">
        <v>151</v>
      </c>
      <c r="E81" s="68" t="s">
        <v>207</v>
      </c>
      <c r="F81" s="69">
        <v>5945.945945945946</v>
      </c>
      <c r="G81" s="193">
        <v>22</v>
      </c>
      <c r="H81" s="69">
        <f t="shared" si="1"/>
        <v>130810.81081081081</v>
      </c>
      <c r="I81" s="70"/>
    </row>
    <row r="82" spans="1:9" ht="15">
      <c r="A82" s="35" t="s">
        <v>246</v>
      </c>
      <c r="B82" s="35" t="s">
        <v>247</v>
      </c>
      <c r="C82" s="35" t="s">
        <v>248</v>
      </c>
      <c r="D82" s="35" t="s">
        <v>151</v>
      </c>
      <c r="E82" s="68" t="s">
        <v>207</v>
      </c>
      <c r="F82" s="69">
        <v>5137.737891891892</v>
      </c>
      <c r="G82" s="193">
        <v>22</v>
      </c>
      <c r="H82" s="69">
        <f t="shared" si="1"/>
        <v>113030.23362162162</v>
      </c>
      <c r="I82" s="70">
        <v>286901</v>
      </c>
    </row>
    <row r="83" spans="1:9" ht="15">
      <c r="A83" s="35" t="s">
        <v>246</v>
      </c>
      <c r="B83" s="35" t="s">
        <v>249</v>
      </c>
      <c r="C83" s="35" t="s">
        <v>250</v>
      </c>
      <c r="D83" s="35" t="s">
        <v>151</v>
      </c>
      <c r="E83" s="68" t="s">
        <v>207</v>
      </c>
      <c r="F83" s="69">
        <v>12204.767567567567</v>
      </c>
      <c r="G83" s="193">
        <v>22</v>
      </c>
      <c r="H83" s="69">
        <f t="shared" si="1"/>
        <v>268504.8864864865</v>
      </c>
      <c r="I83" s="71">
        <v>515010200000586</v>
      </c>
    </row>
    <row r="84" spans="1:9" ht="15">
      <c r="A84" s="35" t="s">
        <v>246</v>
      </c>
      <c r="B84" s="35" t="s">
        <v>249</v>
      </c>
      <c r="C84" s="35" t="s">
        <v>251</v>
      </c>
      <c r="D84" s="35" t="s">
        <v>151</v>
      </c>
      <c r="E84" s="68" t="s">
        <v>207</v>
      </c>
      <c r="F84" s="69">
        <v>12204.767567567567</v>
      </c>
      <c r="G84" s="193">
        <v>22</v>
      </c>
      <c r="H84" s="69">
        <f t="shared" si="1"/>
        <v>268504.8864864865</v>
      </c>
      <c r="I84" s="71">
        <v>515010200000583</v>
      </c>
    </row>
    <row r="85" spans="1:9" ht="15">
      <c r="A85" s="35" t="s">
        <v>246</v>
      </c>
      <c r="B85" s="35">
        <v>3560</v>
      </c>
      <c r="C85" s="35" t="s">
        <v>252</v>
      </c>
      <c r="D85" s="35" t="s">
        <v>151</v>
      </c>
      <c r="E85" s="68" t="s">
        <v>207</v>
      </c>
      <c r="F85" s="69">
        <v>3786.686378378379</v>
      </c>
      <c r="G85" s="193">
        <v>22</v>
      </c>
      <c r="H85" s="69">
        <f t="shared" si="1"/>
        <v>83307.10032432433</v>
      </c>
      <c r="I85" s="70">
        <v>361134</v>
      </c>
    </row>
    <row r="86" spans="1:9" ht="15">
      <c r="A86" s="35" t="s">
        <v>246</v>
      </c>
      <c r="B86" s="35">
        <v>3560</v>
      </c>
      <c r="C86" s="35" t="s">
        <v>253</v>
      </c>
      <c r="D86" s="35" t="s">
        <v>151</v>
      </c>
      <c r="E86" s="68" t="s">
        <v>207</v>
      </c>
      <c r="F86" s="69">
        <v>3786.686378378379</v>
      </c>
      <c r="G86" s="193">
        <v>22</v>
      </c>
      <c r="H86" s="69">
        <f t="shared" si="1"/>
        <v>83307.10032432433</v>
      </c>
      <c r="I86" s="70">
        <v>361133</v>
      </c>
    </row>
    <row r="87" spans="1:9" ht="15">
      <c r="A87" s="35" t="s">
        <v>246</v>
      </c>
      <c r="B87" s="35">
        <v>3560</v>
      </c>
      <c r="C87" s="35" t="s">
        <v>254</v>
      </c>
      <c r="D87" s="35" t="s">
        <v>151</v>
      </c>
      <c r="E87" s="68" t="s">
        <v>207</v>
      </c>
      <c r="F87" s="69">
        <v>3786.686378378379</v>
      </c>
      <c r="G87" s="193">
        <v>22</v>
      </c>
      <c r="H87" s="69">
        <f t="shared" si="1"/>
        <v>83307.10032432433</v>
      </c>
      <c r="I87" s="70">
        <v>361132</v>
      </c>
    </row>
    <row r="88" spans="1:9" ht="15">
      <c r="A88" s="35" t="s">
        <v>246</v>
      </c>
      <c r="B88" s="35">
        <v>3560</v>
      </c>
      <c r="C88" s="35" t="s">
        <v>255</v>
      </c>
      <c r="D88" s="35" t="s">
        <v>151</v>
      </c>
      <c r="E88" s="68" t="s">
        <v>207</v>
      </c>
      <c r="F88" s="69">
        <v>3786.686378378379</v>
      </c>
      <c r="G88" s="193">
        <v>22</v>
      </c>
      <c r="H88" s="69">
        <f t="shared" si="1"/>
        <v>83307.10032432433</v>
      </c>
      <c r="I88" s="70">
        <v>361131</v>
      </c>
    </row>
    <row r="89" spans="1:9" ht="15">
      <c r="A89" s="35" t="s">
        <v>246</v>
      </c>
      <c r="B89" s="75" t="s">
        <v>247</v>
      </c>
      <c r="C89" s="35" t="s">
        <v>256</v>
      </c>
      <c r="D89" s="35" t="s">
        <v>151</v>
      </c>
      <c r="E89" s="68" t="s">
        <v>207</v>
      </c>
      <c r="F89" s="69">
        <v>5137.737891891892</v>
      </c>
      <c r="G89" s="193">
        <v>22</v>
      </c>
      <c r="H89" s="69">
        <f t="shared" si="1"/>
        <v>113030.23362162162</v>
      </c>
      <c r="I89" s="70">
        <v>286902</v>
      </c>
    </row>
    <row r="90" spans="1:9" ht="15">
      <c r="A90" s="35" t="s">
        <v>246</v>
      </c>
      <c r="B90" s="35">
        <v>3560</v>
      </c>
      <c r="C90" s="35" t="s">
        <v>257</v>
      </c>
      <c r="D90" s="35" t="s">
        <v>151</v>
      </c>
      <c r="E90" s="68" t="s">
        <v>207</v>
      </c>
      <c r="F90" s="69">
        <v>3786.686378378379</v>
      </c>
      <c r="G90" s="193">
        <v>22</v>
      </c>
      <c r="H90" s="69">
        <f t="shared" si="1"/>
        <v>83307.10032432433</v>
      </c>
      <c r="I90" s="70"/>
    </row>
    <row r="91" spans="1:9" ht="15">
      <c r="A91" s="35" t="s">
        <v>272</v>
      </c>
      <c r="B91" s="35">
        <v>2800</v>
      </c>
      <c r="C91" s="35" t="s">
        <v>273</v>
      </c>
      <c r="D91" s="35" t="s">
        <v>151</v>
      </c>
      <c r="E91" s="68" t="s">
        <v>207</v>
      </c>
      <c r="F91" s="69">
        <v>7655.291837837838</v>
      </c>
      <c r="G91" s="193">
        <v>22</v>
      </c>
      <c r="H91" s="69">
        <f t="shared" si="1"/>
        <v>168416.42043243244</v>
      </c>
      <c r="I91" s="70">
        <v>287273</v>
      </c>
    </row>
    <row r="92" spans="1:9" ht="15">
      <c r="A92" s="35" t="s">
        <v>274</v>
      </c>
      <c r="B92" s="35" t="s">
        <v>275</v>
      </c>
      <c r="C92" s="35" t="s">
        <v>276</v>
      </c>
      <c r="D92" s="35" t="s">
        <v>151</v>
      </c>
      <c r="E92" s="68" t="s">
        <v>207</v>
      </c>
      <c r="F92" s="69">
        <v>8834.196324324323</v>
      </c>
      <c r="G92" s="193">
        <v>22</v>
      </c>
      <c r="H92" s="69">
        <f t="shared" si="1"/>
        <v>194352.3191351351</v>
      </c>
      <c r="I92" s="70">
        <v>382626</v>
      </c>
    </row>
    <row r="93" spans="1:9" ht="15">
      <c r="A93" s="35" t="s">
        <v>277</v>
      </c>
      <c r="B93" s="35" t="s">
        <v>278</v>
      </c>
      <c r="C93" s="35" t="s">
        <v>279</v>
      </c>
      <c r="D93" s="35" t="s">
        <v>280</v>
      </c>
      <c r="E93" s="68" t="s">
        <v>207</v>
      </c>
      <c r="F93" s="69">
        <v>8918.918918918918</v>
      </c>
      <c r="G93" s="193">
        <v>22</v>
      </c>
      <c r="H93" s="69">
        <f t="shared" si="1"/>
        <v>196216.2162162162</v>
      </c>
      <c r="I93" s="70"/>
    </row>
    <row r="94" spans="1:9" ht="15">
      <c r="A94" s="35" t="s">
        <v>281</v>
      </c>
      <c r="B94" s="35" t="s">
        <v>282</v>
      </c>
      <c r="C94" s="35" t="s">
        <v>283</v>
      </c>
      <c r="D94" s="35" t="s">
        <v>284</v>
      </c>
      <c r="E94" s="68" t="s">
        <v>207</v>
      </c>
      <c r="F94" s="69">
        <v>49452.24216216217</v>
      </c>
      <c r="G94" s="193">
        <v>22</v>
      </c>
      <c r="H94" s="69">
        <f t="shared" si="1"/>
        <v>1087949.3275675678</v>
      </c>
      <c r="I94" s="71">
        <v>564010010001717</v>
      </c>
    </row>
    <row r="95" spans="1:9" ht="15">
      <c r="A95" s="35" t="s">
        <v>285</v>
      </c>
      <c r="B95" s="35" t="s">
        <v>286</v>
      </c>
      <c r="C95" s="35" t="s">
        <v>287</v>
      </c>
      <c r="D95" s="35" t="s">
        <v>288</v>
      </c>
      <c r="E95" s="68" t="s">
        <v>207</v>
      </c>
      <c r="F95" s="69">
        <v>16822.508108108108</v>
      </c>
      <c r="G95" s="193">
        <v>22</v>
      </c>
      <c r="H95" s="69">
        <f t="shared" si="1"/>
        <v>370095.1783783784</v>
      </c>
      <c r="I95" s="70">
        <v>395213</v>
      </c>
    </row>
    <row r="96" spans="1:9" ht="17.25" customHeight="1">
      <c r="A96" s="35" t="s">
        <v>246</v>
      </c>
      <c r="B96" s="35" t="s">
        <v>249</v>
      </c>
      <c r="C96" s="35" t="s">
        <v>290</v>
      </c>
      <c r="D96" s="35" t="s">
        <v>151</v>
      </c>
      <c r="E96" s="68" t="s">
        <v>289</v>
      </c>
      <c r="F96" s="69">
        <v>12204.767567567567</v>
      </c>
      <c r="G96" s="193">
        <v>22</v>
      </c>
      <c r="H96" s="69">
        <f t="shared" si="1"/>
        <v>268504.8864864865</v>
      </c>
      <c r="I96" s="71">
        <v>515010200000584</v>
      </c>
    </row>
    <row r="97" spans="1:9" ht="15">
      <c r="A97" s="35" t="s">
        <v>246</v>
      </c>
      <c r="B97" s="35" t="s">
        <v>249</v>
      </c>
      <c r="C97" s="35" t="s">
        <v>291</v>
      </c>
      <c r="D97" s="35" t="s">
        <v>151</v>
      </c>
      <c r="E97" s="68" t="s">
        <v>289</v>
      </c>
      <c r="F97" s="69">
        <v>12204.767567567567</v>
      </c>
      <c r="G97" s="193">
        <v>22</v>
      </c>
      <c r="H97" s="69">
        <f t="shared" si="1"/>
        <v>268504.8864864865</v>
      </c>
      <c r="I97" s="71">
        <v>515010200000585</v>
      </c>
    </row>
    <row r="98" spans="1:9" ht="15">
      <c r="A98" s="35" t="s">
        <v>292</v>
      </c>
      <c r="B98" s="35" t="s">
        <v>293</v>
      </c>
      <c r="C98" s="35" t="s">
        <v>294</v>
      </c>
      <c r="D98" s="35" t="s">
        <v>125</v>
      </c>
      <c r="E98" s="68" t="s">
        <v>289</v>
      </c>
      <c r="F98" s="69">
        <v>50757.210810810815</v>
      </c>
      <c r="G98" s="193">
        <v>22</v>
      </c>
      <c r="H98" s="69">
        <f t="shared" si="1"/>
        <v>1116658.637837838</v>
      </c>
      <c r="I98" s="71">
        <v>515010200000504</v>
      </c>
    </row>
    <row r="99" spans="1:9" ht="15">
      <c r="A99" s="35" t="s">
        <v>208</v>
      </c>
      <c r="B99" s="35" t="s">
        <v>305</v>
      </c>
      <c r="C99" s="35" t="s">
        <v>306</v>
      </c>
      <c r="D99" s="35" t="s">
        <v>125</v>
      </c>
      <c r="E99" s="35" t="s">
        <v>207</v>
      </c>
      <c r="F99" s="69">
        <v>50000</v>
      </c>
      <c r="G99" s="193">
        <v>22</v>
      </c>
      <c r="H99" s="69">
        <f t="shared" si="1"/>
        <v>1100000</v>
      </c>
      <c r="I99" s="71"/>
    </row>
    <row r="100" spans="1:9" ht="15">
      <c r="A100" s="35" t="s">
        <v>234</v>
      </c>
      <c r="B100" s="35" t="s">
        <v>307</v>
      </c>
      <c r="C100" s="35" t="s">
        <v>308</v>
      </c>
      <c r="D100" s="35" t="s">
        <v>125</v>
      </c>
      <c r="E100" s="35" t="s">
        <v>207</v>
      </c>
      <c r="F100" s="69">
        <v>15000</v>
      </c>
      <c r="G100" s="193">
        <v>22</v>
      </c>
      <c r="H100" s="69">
        <f t="shared" si="1"/>
        <v>330000</v>
      </c>
      <c r="I100" s="71"/>
    </row>
    <row r="101" spans="1:9" ht="15">
      <c r="A101" s="35" t="s">
        <v>292</v>
      </c>
      <c r="B101" s="35" t="s">
        <v>316</v>
      </c>
      <c r="C101" s="35" t="s">
        <v>349</v>
      </c>
      <c r="D101" s="35" t="s">
        <v>314</v>
      </c>
      <c r="E101" s="35" t="s">
        <v>289</v>
      </c>
      <c r="F101" s="163">
        <v>78637.48</v>
      </c>
      <c r="G101" s="194">
        <v>22</v>
      </c>
      <c r="H101" s="163">
        <f>+F101*G101</f>
        <v>1730024.5599999998</v>
      </c>
      <c r="I101" s="71"/>
    </row>
    <row r="102" spans="1:9" ht="15">
      <c r="A102" s="35" t="s">
        <v>345</v>
      </c>
      <c r="B102" s="35" t="s">
        <v>347</v>
      </c>
      <c r="C102" s="35" t="s">
        <v>348</v>
      </c>
      <c r="D102" s="35" t="s">
        <v>314</v>
      </c>
      <c r="E102" s="35" t="s">
        <v>289</v>
      </c>
      <c r="F102" s="164"/>
      <c r="G102" s="195"/>
      <c r="H102" s="164"/>
      <c r="I102" s="71"/>
    </row>
    <row r="103" spans="1:9" ht="15">
      <c r="A103" s="35" t="s">
        <v>345</v>
      </c>
      <c r="B103" s="35" t="s">
        <v>347</v>
      </c>
      <c r="C103" s="35" t="s">
        <v>346</v>
      </c>
      <c r="D103" s="35" t="s">
        <v>314</v>
      </c>
      <c r="E103" s="35" t="s">
        <v>289</v>
      </c>
      <c r="F103" s="164"/>
      <c r="G103" s="195"/>
      <c r="H103" s="164"/>
      <c r="I103" s="71"/>
    </row>
    <row r="104" spans="1:9" ht="15">
      <c r="A104" s="35" t="s">
        <v>345</v>
      </c>
      <c r="B104" s="35" t="s">
        <v>344</v>
      </c>
      <c r="C104" s="35" t="s">
        <v>343</v>
      </c>
      <c r="D104" s="35" t="s">
        <v>314</v>
      </c>
      <c r="E104" s="35" t="s">
        <v>289</v>
      </c>
      <c r="F104" s="164"/>
      <c r="G104" s="195"/>
      <c r="H104" s="164"/>
      <c r="I104" s="71"/>
    </row>
    <row r="105" spans="1:9" ht="15">
      <c r="A105" s="35" t="s">
        <v>342</v>
      </c>
      <c r="B105" s="35" t="s">
        <v>341</v>
      </c>
      <c r="C105" s="35" t="s">
        <v>340</v>
      </c>
      <c r="D105" s="35" t="s">
        <v>314</v>
      </c>
      <c r="E105" s="35" t="s">
        <v>289</v>
      </c>
      <c r="F105" s="165"/>
      <c r="G105" s="196"/>
      <c r="H105" s="165"/>
      <c r="I105" s="71"/>
    </row>
    <row r="106" spans="1:9" ht="15">
      <c r="A106" s="35" t="s">
        <v>246</v>
      </c>
      <c r="B106" s="35" t="s">
        <v>332</v>
      </c>
      <c r="C106" s="35" t="s">
        <v>339</v>
      </c>
      <c r="D106" s="35" t="s">
        <v>330</v>
      </c>
      <c r="E106" s="35" t="s">
        <v>289</v>
      </c>
      <c r="F106" s="76">
        <v>3496.43</v>
      </c>
      <c r="G106" s="193">
        <v>22</v>
      </c>
      <c r="H106" s="76">
        <f>+F106*G106</f>
        <v>76921.45999999999</v>
      </c>
      <c r="I106" s="71"/>
    </row>
    <row r="107" spans="1:9" ht="15">
      <c r="A107" s="35" t="s">
        <v>246</v>
      </c>
      <c r="B107" s="35" t="s">
        <v>332</v>
      </c>
      <c r="C107" s="35" t="s">
        <v>338</v>
      </c>
      <c r="D107" s="35" t="s">
        <v>330</v>
      </c>
      <c r="E107" s="35" t="s">
        <v>289</v>
      </c>
      <c r="F107" s="76">
        <v>3496.43</v>
      </c>
      <c r="G107" s="193">
        <v>22</v>
      </c>
      <c r="H107" s="76">
        <f aca="true" t="shared" si="2" ref="H107:H115">+F107*G107</f>
        <v>76921.45999999999</v>
      </c>
      <c r="I107" s="71"/>
    </row>
    <row r="108" spans="1:9" ht="15">
      <c r="A108" s="35" t="s">
        <v>246</v>
      </c>
      <c r="B108" s="35" t="s">
        <v>332</v>
      </c>
      <c r="C108" s="35" t="s">
        <v>337</v>
      </c>
      <c r="D108" s="35" t="s">
        <v>330</v>
      </c>
      <c r="E108" s="35" t="s">
        <v>289</v>
      </c>
      <c r="F108" s="76">
        <v>3496.43</v>
      </c>
      <c r="G108" s="193">
        <v>22</v>
      </c>
      <c r="H108" s="76">
        <f t="shared" si="2"/>
        <v>76921.45999999999</v>
      </c>
      <c r="I108" s="71"/>
    </row>
    <row r="109" spans="1:9" ht="15">
      <c r="A109" s="35" t="s">
        <v>246</v>
      </c>
      <c r="B109" s="35" t="s">
        <v>332</v>
      </c>
      <c r="C109" s="35" t="s">
        <v>336</v>
      </c>
      <c r="D109" s="35" t="s">
        <v>330</v>
      </c>
      <c r="E109" s="35" t="s">
        <v>289</v>
      </c>
      <c r="F109" s="76">
        <v>3496.43</v>
      </c>
      <c r="G109" s="193">
        <v>22</v>
      </c>
      <c r="H109" s="76">
        <f t="shared" si="2"/>
        <v>76921.45999999999</v>
      </c>
      <c r="I109" s="71"/>
    </row>
    <row r="110" spans="1:9" ht="15">
      <c r="A110" s="35" t="s">
        <v>246</v>
      </c>
      <c r="B110" s="35" t="s">
        <v>332</v>
      </c>
      <c r="C110" s="35" t="s">
        <v>335</v>
      </c>
      <c r="D110" s="35" t="s">
        <v>330</v>
      </c>
      <c r="E110" s="35" t="s">
        <v>289</v>
      </c>
      <c r="F110" s="76">
        <v>3496.43</v>
      </c>
      <c r="G110" s="193">
        <v>22</v>
      </c>
      <c r="H110" s="76">
        <f t="shared" si="2"/>
        <v>76921.45999999999</v>
      </c>
      <c r="I110" s="71"/>
    </row>
    <row r="111" spans="1:9" ht="15">
      <c r="A111" s="35" t="s">
        <v>246</v>
      </c>
      <c r="B111" s="35" t="s">
        <v>332</v>
      </c>
      <c r="C111" s="35" t="s">
        <v>334</v>
      </c>
      <c r="D111" s="35" t="s">
        <v>330</v>
      </c>
      <c r="E111" s="35" t="s">
        <v>289</v>
      </c>
      <c r="F111" s="76">
        <v>3496.43</v>
      </c>
      <c r="G111" s="193">
        <v>22</v>
      </c>
      <c r="H111" s="76">
        <f t="shared" si="2"/>
        <v>76921.45999999999</v>
      </c>
      <c r="I111" s="71"/>
    </row>
    <row r="112" spans="1:9" ht="15">
      <c r="A112" s="35" t="s">
        <v>246</v>
      </c>
      <c r="B112" s="35" t="s">
        <v>332</v>
      </c>
      <c r="C112" s="35" t="s">
        <v>333</v>
      </c>
      <c r="D112" s="35" t="s">
        <v>330</v>
      </c>
      <c r="E112" s="35" t="s">
        <v>289</v>
      </c>
      <c r="F112" s="76">
        <v>3496.43</v>
      </c>
      <c r="G112" s="193">
        <v>22</v>
      </c>
      <c r="H112" s="76">
        <f t="shared" si="2"/>
        <v>76921.45999999999</v>
      </c>
      <c r="I112" s="71"/>
    </row>
    <row r="113" spans="1:9" ht="15">
      <c r="A113" s="35" t="s">
        <v>246</v>
      </c>
      <c r="B113" s="35" t="s">
        <v>332</v>
      </c>
      <c r="C113" s="35" t="s">
        <v>331</v>
      </c>
      <c r="D113" s="35" t="s">
        <v>330</v>
      </c>
      <c r="E113" s="35" t="s">
        <v>289</v>
      </c>
      <c r="F113" s="76">
        <v>3496.43</v>
      </c>
      <c r="G113" s="193">
        <v>22</v>
      </c>
      <c r="H113" s="76">
        <f t="shared" si="2"/>
        <v>76921.45999999999</v>
      </c>
      <c r="I113" s="71"/>
    </row>
    <row r="114" spans="1:9" ht="15">
      <c r="A114" s="35" t="s">
        <v>329</v>
      </c>
      <c r="B114" s="35" t="s">
        <v>328</v>
      </c>
      <c r="C114" s="35" t="s">
        <v>327</v>
      </c>
      <c r="D114" s="35" t="s">
        <v>300</v>
      </c>
      <c r="E114" s="35" t="s">
        <v>289</v>
      </c>
      <c r="F114" s="76">
        <v>17547.95</v>
      </c>
      <c r="G114" s="193">
        <v>22</v>
      </c>
      <c r="H114" s="76">
        <f t="shared" si="2"/>
        <v>386054.9</v>
      </c>
      <c r="I114" s="71"/>
    </row>
    <row r="115" spans="1:9" ht="15">
      <c r="A115" s="35" t="s">
        <v>326</v>
      </c>
      <c r="B115" s="35" t="s">
        <v>204</v>
      </c>
      <c r="C115" s="35" t="s">
        <v>325</v>
      </c>
      <c r="D115" s="35" t="s">
        <v>193</v>
      </c>
      <c r="E115" s="35" t="s">
        <v>289</v>
      </c>
      <c r="F115" s="77">
        <v>24274.02</v>
      </c>
      <c r="G115" s="193">
        <v>22</v>
      </c>
      <c r="H115" s="76">
        <f t="shared" si="2"/>
        <v>534028.4400000001</v>
      </c>
      <c r="I115" s="71"/>
    </row>
    <row r="116" spans="1:9" ht="15">
      <c r="A116" s="35" t="s">
        <v>317</v>
      </c>
      <c r="B116" s="35" t="s">
        <v>316</v>
      </c>
      <c r="C116" s="35" t="s">
        <v>324</v>
      </c>
      <c r="D116" s="35" t="s">
        <v>314</v>
      </c>
      <c r="E116" s="35" t="s">
        <v>207</v>
      </c>
      <c r="F116" s="163">
        <v>171366.25</v>
      </c>
      <c r="G116" s="194">
        <v>22</v>
      </c>
      <c r="H116" s="163">
        <f>+F116*G116</f>
        <v>3770057.5</v>
      </c>
      <c r="I116" s="71"/>
    </row>
    <row r="117" spans="1:9" ht="15">
      <c r="A117" s="35" t="s">
        <v>317</v>
      </c>
      <c r="B117" s="35" t="s">
        <v>316</v>
      </c>
      <c r="C117" s="35" t="s">
        <v>323</v>
      </c>
      <c r="D117" s="35" t="s">
        <v>314</v>
      </c>
      <c r="E117" s="35" t="s">
        <v>207</v>
      </c>
      <c r="F117" s="164"/>
      <c r="G117" s="195"/>
      <c r="H117" s="164"/>
      <c r="I117" s="71"/>
    </row>
    <row r="118" spans="1:9" ht="15">
      <c r="A118" s="35" t="s">
        <v>317</v>
      </c>
      <c r="B118" s="35" t="s">
        <v>316</v>
      </c>
      <c r="C118" s="35" t="s">
        <v>322</v>
      </c>
      <c r="D118" s="35" t="s">
        <v>314</v>
      </c>
      <c r="E118" s="35" t="s">
        <v>207</v>
      </c>
      <c r="F118" s="164"/>
      <c r="G118" s="195"/>
      <c r="H118" s="164"/>
      <c r="I118" s="71"/>
    </row>
    <row r="119" spans="1:9" ht="15">
      <c r="A119" s="35" t="s">
        <v>320</v>
      </c>
      <c r="B119" s="35" t="s">
        <v>319</v>
      </c>
      <c r="C119" s="35" t="s">
        <v>321</v>
      </c>
      <c r="D119" s="35" t="s">
        <v>314</v>
      </c>
      <c r="E119" s="35" t="s">
        <v>207</v>
      </c>
      <c r="F119" s="164"/>
      <c r="G119" s="195"/>
      <c r="H119" s="164"/>
      <c r="I119" s="71"/>
    </row>
    <row r="120" spans="1:9" ht="15">
      <c r="A120" s="35" t="s">
        <v>320</v>
      </c>
      <c r="B120" s="35" t="s">
        <v>319</v>
      </c>
      <c r="C120" s="35" t="s">
        <v>318</v>
      </c>
      <c r="D120" s="35" t="s">
        <v>314</v>
      </c>
      <c r="E120" s="35" t="s">
        <v>207</v>
      </c>
      <c r="F120" s="165"/>
      <c r="G120" s="196"/>
      <c r="H120" s="165"/>
      <c r="I120" s="71"/>
    </row>
    <row r="121" spans="1:9" ht="15">
      <c r="A121" s="35" t="s">
        <v>317</v>
      </c>
      <c r="B121" s="35" t="s">
        <v>316</v>
      </c>
      <c r="C121" s="35" t="s">
        <v>315</v>
      </c>
      <c r="D121" s="35" t="s">
        <v>314</v>
      </c>
      <c r="E121" s="35" t="s">
        <v>207</v>
      </c>
      <c r="F121" s="78">
        <v>56687.82</v>
      </c>
      <c r="G121" s="193">
        <v>22</v>
      </c>
      <c r="H121" s="78">
        <f>+F121*G121</f>
        <v>1247132.04</v>
      </c>
      <c r="I121" s="71"/>
    </row>
    <row r="122" spans="1:9" s="72" customFormat="1" ht="19.5" customHeight="1">
      <c r="A122" s="150" t="s">
        <v>303</v>
      </c>
      <c r="B122" s="151"/>
      <c r="C122" s="151"/>
      <c r="D122" s="151"/>
      <c r="E122" s="152"/>
      <c r="F122" s="200"/>
      <c r="G122" s="200"/>
      <c r="H122" s="67">
        <f>SUM(H55:H121)</f>
        <v>26497298.514054056</v>
      </c>
      <c r="I122" s="38"/>
    </row>
    <row r="123" spans="1:9" ht="15.75">
      <c r="A123" s="153" t="s">
        <v>423</v>
      </c>
      <c r="B123" s="154"/>
      <c r="C123" s="154"/>
      <c r="D123" s="154"/>
      <c r="E123" s="155"/>
      <c r="F123" s="146"/>
      <c r="G123" s="146"/>
      <c r="H123" s="73">
        <f>H122+H52</f>
        <v>43236334.176979154</v>
      </c>
      <c r="I123" s="39"/>
    </row>
  </sheetData>
  <sheetProtection/>
  <mergeCells count="31">
    <mergeCell ref="F101:F105"/>
    <mergeCell ref="G101:G105"/>
    <mergeCell ref="G69:G77"/>
    <mergeCell ref="G59:G62"/>
    <mergeCell ref="G56:G58"/>
    <mergeCell ref="F116:F120"/>
    <mergeCell ref="G116:G120"/>
    <mergeCell ref="A1:H1"/>
    <mergeCell ref="A2:H2"/>
    <mergeCell ref="A3:H3"/>
    <mergeCell ref="A5:H5"/>
    <mergeCell ref="A7:H7"/>
    <mergeCell ref="A10:I10"/>
    <mergeCell ref="A52:E52"/>
    <mergeCell ref="A54:I54"/>
    <mergeCell ref="H56:H58"/>
    <mergeCell ref="I56:I58"/>
    <mergeCell ref="H59:H62"/>
    <mergeCell ref="I59:I62"/>
    <mergeCell ref="F59:F62"/>
    <mergeCell ref="F56:F58"/>
    <mergeCell ref="A122:E122"/>
    <mergeCell ref="A123:E123"/>
    <mergeCell ref="H64:H66"/>
    <mergeCell ref="I64:I66"/>
    <mergeCell ref="H69:H77"/>
    <mergeCell ref="I69:I77"/>
    <mergeCell ref="H101:H105"/>
    <mergeCell ref="H116:H120"/>
    <mergeCell ref="F69:F77"/>
    <mergeCell ref="F64:F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Lopez</dc:creator>
  <cp:keywords/>
  <dc:description/>
  <cp:lastModifiedBy>Usuario de Windows</cp:lastModifiedBy>
  <cp:lastPrinted>2020-08-17T20:05:20Z</cp:lastPrinted>
  <dcterms:created xsi:type="dcterms:W3CDTF">2012-03-07T17:10:01Z</dcterms:created>
  <dcterms:modified xsi:type="dcterms:W3CDTF">2020-08-17T20:19:24Z</dcterms:modified>
  <cp:category/>
  <cp:version/>
  <cp:contentType/>
  <cp:contentStatus/>
</cp:coreProperties>
</file>