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iseñoPC_01\Desktop\"/>
    </mc:Choice>
  </mc:AlternateContent>
  <bookViews>
    <workbookView xWindow="240" yWindow="105" windowWidth="19320" windowHeight="8445" tabRatio="662"/>
  </bookViews>
  <sheets>
    <sheet name="CRI" sheetId="5" r:id="rId1"/>
    <sheet name="CRI (3)" sheetId="7" r:id="rId2"/>
  </sheets>
  <definedNames>
    <definedName name="_xlnm.Print_Area" localSheetId="0">CRI!$A$1:$L$1643</definedName>
    <definedName name="_xlnm.Print_Area" localSheetId="1">'CRI (3)'!$A$1:$L$48</definedName>
  </definedNames>
  <calcPr calcId="152511"/>
</workbook>
</file>

<file path=xl/calcChain.xml><?xml version="1.0" encoding="utf-8"?>
<calcChain xmlns="http://schemas.openxmlformats.org/spreadsheetml/2006/main">
  <c r="J369" i="5" l="1"/>
  <c r="I370" i="5"/>
  <c r="I251" i="5"/>
  <c r="J250" i="5" s="1"/>
  <c r="I248" i="5"/>
  <c r="J247" i="5" s="1"/>
  <c r="I192" i="5"/>
  <c r="J191" i="5" s="1"/>
  <c r="I225" i="5"/>
  <c r="J224" i="5" s="1"/>
  <c r="I420" i="5"/>
  <c r="J419" i="5" s="1"/>
  <c r="I409" i="5"/>
  <c r="J408" i="5" s="1"/>
  <c r="I405" i="5"/>
  <c r="J404" i="5" s="1"/>
  <c r="I153" i="5" l="1"/>
  <c r="J152" i="5" s="1"/>
  <c r="I241" i="5"/>
  <c r="J240" i="5" s="1"/>
  <c r="I237" i="5"/>
  <c r="J236" i="5" s="1"/>
  <c r="I233" i="5"/>
  <c r="J232" i="5" s="1"/>
  <c r="I267" i="5"/>
  <c r="J266" i="5" s="1"/>
  <c r="I263" i="5"/>
  <c r="J262" i="5" s="1"/>
  <c r="I431" i="5"/>
  <c r="J430" i="5" s="1"/>
  <c r="I259" i="5"/>
  <c r="J258" i="5" s="1"/>
  <c r="I220" i="5"/>
  <c r="J219" i="5" s="1"/>
  <c r="I217" i="5"/>
  <c r="J216" i="5" s="1"/>
  <c r="I214" i="5"/>
  <c r="J213" i="5" s="1"/>
  <c r="I211" i="5"/>
  <c r="J210" i="5" s="1"/>
  <c r="I208" i="5"/>
  <c r="J207" i="5" s="1"/>
  <c r="J204" i="5"/>
  <c r="I201" i="5"/>
  <c r="J200" i="5" s="1"/>
  <c r="I197" i="5"/>
  <c r="J196" i="5" s="1"/>
  <c r="I427" i="5"/>
  <c r="J426" i="5" s="1"/>
  <c r="I26" i="5"/>
  <c r="J25" i="5" s="1"/>
  <c r="I22" i="5"/>
  <c r="J21" i="5" s="1"/>
  <c r="I32" i="5"/>
  <c r="J31" i="5" s="1"/>
  <c r="I415" i="5"/>
  <c r="J414" i="5" s="1"/>
  <c r="I176" i="5"/>
  <c r="J175" i="5" s="1"/>
  <c r="I16" i="5"/>
  <c r="J15" i="5" s="1"/>
  <c r="I12" i="5"/>
  <c r="J11" i="5" s="1"/>
  <c r="I185" i="5"/>
  <c r="J184" i="5" s="1"/>
  <c r="I181" i="5"/>
  <c r="J180" i="5" s="1"/>
  <c r="I398" i="5"/>
  <c r="I397" i="5"/>
  <c r="I396" i="5"/>
  <c r="I392" i="5"/>
  <c r="I391" i="5"/>
  <c r="I387" i="5"/>
  <c r="J386" i="5" s="1"/>
  <c r="I383" i="5"/>
  <c r="I382" i="5"/>
  <c r="I381" i="5"/>
  <c r="I380" i="5"/>
  <c r="I349" i="5"/>
  <c r="I348" i="5"/>
  <c r="I347" i="5"/>
  <c r="I346" i="5"/>
  <c r="I345" i="5"/>
  <c r="I344" i="5"/>
  <c r="I367" i="5"/>
  <c r="H366" i="5"/>
  <c r="I366" i="5" s="1"/>
  <c r="H365" i="5"/>
  <c r="I365" i="5" s="1"/>
  <c r="I364" i="5"/>
  <c r="I363" i="5"/>
  <c r="I362" i="5"/>
  <c r="I361" i="5"/>
  <c r="I360" i="5"/>
  <c r="I359" i="5"/>
  <c r="I340" i="5"/>
  <c r="I339" i="5"/>
  <c r="I338" i="5"/>
  <c r="I337" i="5"/>
  <c r="I336" i="5"/>
  <c r="E335" i="5"/>
  <c r="I335" i="5" s="1"/>
  <c r="I334" i="5"/>
  <c r="E333" i="5"/>
  <c r="I333" i="5" s="1"/>
  <c r="I332" i="5"/>
  <c r="I331" i="5"/>
  <c r="I308" i="5"/>
  <c r="I309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1" i="5"/>
  <c r="I312" i="5"/>
  <c r="I310" i="5"/>
  <c r="I307" i="5"/>
  <c r="E306" i="5"/>
  <c r="I306" i="5" s="1"/>
  <c r="E305" i="5"/>
  <c r="I305" i="5" s="1"/>
  <c r="I304" i="5"/>
  <c r="I296" i="5"/>
  <c r="I295" i="5"/>
  <c r="I294" i="5"/>
  <c r="I293" i="5"/>
  <c r="I292" i="5"/>
  <c r="I291" i="5"/>
  <c r="I290" i="5"/>
  <c r="I288" i="5"/>
  <c r="I289" i="5"/>
  <c r="I287" i="5"/>
  <c r="I286" i="5"/>
  <c r="I285" i="5"/>
  <c r="E284" i="5"/>
  <c r="I284" i="5" s="1"/>
  <c r="I283" i="5"/>
  <c r="E282" i="5"/>
  <c r="I282" i="5" s="1"/>
  <c r="I281" i="5"/>
  <c r="I280" i="5"/>
  <c r="E279" i="5"/>
  <c r="I279" i="5" s="1"/>
  <c r="I278" i="5"/>
  <c r="I277" i="5"/>
  <c r="I276" i="5"/>
  <c r="I275" i="5"/>
  <c r="J274" i="5" l="1"/>
  <c r="J343" i="5"/>
  <c r="J379" i="5"/>
  <c r="J358" i="5"/>
  <c r="J390" i="5"/>
  <c r="J395" i="5"/>
  <c r="I303" i="5"/>
  <c r="E302" i="5"/>
  <c r="I302" i="5" s="1"/>
  <c r="E301" i="5"/>
  <c r="I301" i="5" s="1"/>
  <c r="I300" i="5"/>
  <c r="J299" i="5" l="1"/>
  <c r="I149" i="5"/>
  <c r="J148" i="5" s="1"/>
  <c r="I145" i="5"/>
  <c r="J144" i="5" s="1"/>
  <c r="E159" i="5"/>
  <c r="I159" i="5" s="1"/>
  <c r="I158" i="5"/>
  <c r="I171" i="5"/>
  <c r="I170" i="5"/>
  <c r="I169" i="5"/>
  <c r="I168" i="5"/>
  <c r="I167" i="5"/>
  <c r="I166" i="5"/>
  <c r="I165" i="5"/>
  <c r="I164" i="5"/>
  <c r="I163" i="5"/>
  <c r="I162" i="5"/>
  <c r="E161" i="5"/>
  <c r="I161" i="5" s="1"/>
  <c r="I160" i="5"/>
  <c r="I124" i="5"/>
  <c r="I123" i="5"/>
  <c r="I122" i="5"/>
  <c r="I139" i="5"/>
  <c r="I138" i="5"/>
  <c r="I134" i="5"/>
  <c r="I133" i="5"/>
  <c r="I132" i="5"/>
  <c r="I131" i="5"/>
  <c r="I130" i="5"/>
  <c r="I129" i="5"/>
  <c r="J137" i="5" l="1"/>
  <c r="J157" i="5"/>
  <c r="E75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E79" i="5"/>
  <c r="I79" i="5" s="1"/>
  <c r="I78" i="5"/>
  <c r="I77" i="5"/>
  <c r="I76" i="5"/>
  <c r="I75" i="5"/>
  <c r="I53" i="5"/>
  <c r="I52" i="5"/>
  <c r="I51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0" i="5"/>
  <c r="I49" i="5"/>
  <c r="I48" i="5"/>
  <c r="E47" i="5"/>
  <c r="I47" i="5" s="1"/>
  <c r="I45" i="5"/>
  <c r="I46" i="5"/>
  <c r="I44" i="5"/>
  <c r="I43" i="5"/>
  <c r="I42" i="5"/>
  <c r="J74" i="5" l="1"/>
  <c r="I40" i="5"/>
  <c r="E39" i="5"/>
  <c r="I41" i="5"/>
  <c r="I39" i="5"/>
  <c r="I38" i="5"/>
  <c r="I37" i="5"/>
  <c r="I355" i="5"/>
  <c r="J354" i="5" s="1"/>
  <c r="I128" i="5"/>
  <c r="J127" i="5" s="1"/>
  <c r="I121" i="5"/>
  <c r="I107" i="5"/>
  <c r="E106" i="5"/>
  <c r="I106" i="5" s="1"/>
  <c r="I111" i="5"/>
  <c r="E110" i="5"/>
  <c r="I110" i="5" s="1"/>
  <c r="I109" i="5"/>
  <c r="E108" i="5"/>
  <c r="I108" i="5" s="1"/>
  <c r="I117" i="5"/>
  <c r="I116" i="5"/>
  <c r="I115" i="5"/>
  <c r="I114" i="5"/>
  <c r="I113" i="5"/>
  <c r="I112" i="5"/>
  <c r="J120" i="5" l="1"/>
  <c r="I125" i="5"/>
  <c r="J36" i="5"/>
  <c r="J105" i="5"/>
  <c r="E1610" i="5" l="1"/>
  <c r="I1610" i="5" s="1"/>
  <c r="E1609" i="5"/>
  <c r="I1609" i="5" s="1"/>
  <c r="I1608" i="5"/>
  <c r="I1607" i="5"/>
  <c r="I1606" i="5"/>
  <c r="I1605" i="5"/>
  <c r="I1604" i="5"/>
  <c r="E1603" i="5"/>
  <c r="I1603" i="5" s="1"/>
  <c r="I1602" i="5"/>
  <c r="I1601" i="5"/>
  <c r="I1600" i="5"/>
  <c r="I1599" i="5"/>
  <c r="E1598" i="5"/>
  <c r="I1598" i="5" s="1"/>
  <c r="E1597" i="5"/>
  <c r="I1597" i="5" s="1"/>
  <c r="I1596" i="5"/>
  <c r="J1595" i="5" l="1"/>
  <c r="I619" i="5"/>
  <c r="J618" i="5" s="1"/>
  <c r="I1541" i="5"/>
  <c r="J1540" i="5" s="1"/>
  <c r="F1581" i="5"/>
  <c r="E1581" i="5"/>
  <c r="F1580" i="5"/>
  <c r="E1580" i="5"/>
  <c r="F1575" i="5"/>
  <c r="E1575" i="5"/>
  <c r="F1574" i="5"/>
  <c r="E1574" i="5"/>
  <c r="I1515" i="5"/>
  <c r="I1523" i="5"/>
  <c r="I1522" i="5"/>
  <c r="I1521" i="5"/>
  <c r="I1520" i="5"/>
  <c r="I1519" i="5"/>
  <c r="I1511" i="5"/>
  <c r="I1514" i="5"/>
  <c r="I1513" i="5"/>
  <c r="I1512" i="5"/>
  <c r="I1508" i="5"/>
  <c r="I1507" i="5"/>
  <c r="I1506" i="5"/>
  <c r="I760" i="5"/>
  <c r="J759" i="5" s="1"/>
  <c r="I763" i="5"/>
  <c r="J762" i="5" s="1"/>
  <c r="I753" i="5"/>
  <c r="I752" i="5"/>
  <c r="I751" i="5"/>
  <c r="I750" i="5"/>
  <c r="I749" i="5"/>
  <c r="I745" i="5"/>
  <c r="J744" i="5" s="1"/>
  <c r="I622" i="5"/>
  <c r="J621" i="5" s="1"/>
  <c r="I616" i="5"/>
  <c r="I615" i="5"/>
  <c r="I478" i="5"/>
  <c r="J477" i="5" s="1"/>
  <c r="J1505" i="5" l="1"/>
  <c r="J1518" i="5"/>
  <c r="J1510" i="5"/>
  <c r="I1574" i="5"/>
  <c r="I1575" i="5"/>
  <c r="I1580" i="5"/>
  <c r="I1581" i="5"/>
  <c r="J748" i="5"/>
  <c r="J614" i="5"/>
  <c r="I1468" i="5"/>
  <c r="J1467" i="5" s="1"/>
  <c r="I1464" i="5"/>
  <c r="J1463" i="5" s="1"/>
  <c r="J1579" i="5" l="1"/>
  <c r="J1573" i="5"/>
  <c r="I483" i="5"/>
  <c r="J482" i="5" s="1"/>
  <c r="I487" i="5"/>
  <c r="J486" i="5" s="1"/>
  <c r="I469" i="5"/>
  <c r="J468" i="5" s="1"/>
  <c r="I473" i="5"/>
  <c r="J472" i="5" s="1"/>
  <c r="I465" i="5"/>
  <c r="J464" i="5" s="1"/>
  <c r="I1538" i="5" l="1"/>
  <c r="J1537" i="5" s="1"/>
  <c r="I1532" i="5"/>
  <c r="J1531" i="5" s="1"/>
  <c r="I1529" i="5"/>
  <c r="J1528" i="5" s="1"/>
  <c r="I1495" i="5"/>
  <c r="I1501" i="5"/>
  <c r="I1500" i="5"/>
  <c r="I1488" i="5"/>
  <c r="I1487" i="5"/>
  <c r="I1486" i="5"/>
  <c r="I1480" i="5"/>
  <c r="I1479" i="5"/>
  <c r="I1478" i="5"/>
  <c r="I1359" i="5"/>
  <c r="I1358" i="5"/>
  <c r="I1357" i="5"/>
  <c r="I1356" i="5"/>
  <c r="I1355" i="5"/>
  <c r="I1364" i="5"/>
  <c r="I1433" i="5"/>
  <c r="J1432" i="5" s="1"/>
  <c r="I1438" i="5"/>
  <c r="I1415" i="5"/>
  <c r="J1414" i="5" s="1"/>
  <c r="I1453" i="5"/>
  <c r="J1452" i="5" s="1"/>
  <c r="I1450" i="5"/>
  <c r="J1449" i="5" s="1"/>
  <c r="I1409" i="5"/>
  <c r="I1408" i="5"/>
  <c r="I1419" i="5"/>
  <c r="J1418" i="5" s="1"/>
  <c r="J1485" i="5" l="1"/>
  <c r="J1477" i="5"/>
  <c r="I1430" i="5"/>
  <c r="J1429" i="5" s="1"/>
  <c r="I1395" i="5"/>
  <c r="I1399" i="5"/>
  <c r="I1398" i="5"/>
  <c r="I1397" i="5"/>
  <c r="I1396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499" i="5"/>
  <c r="J1498" i="5" s="1"/>
  <c r="I1494" i="5"/>
  <c r="I1493" i="5"/>
  <c r="I1475" i="5"/>
  <c r="J1474" i="5" s="1"/>
  <c r="I1459" i="5"/>
  <c r="J1458" i="5" s="1"/>
  <c r="I1445" i="5"/>
  <c r="J1444" i="5" s="1"/>
  <c r="I1442" i="5"/>
  <c r="J1441" i="5" s="1"/>
  <c r="J1437" i="5"/>
  <c r="I1426" i="5"/>
  <c r="J1425" i="5" s="1"/>
  <c r="I1423" i="5"/>
  <c r="J1422" i="5" s="1"/>
  <c r="I1412" i="5"/>
  <c r="J1411" i="5" s="1"/>
  <c r="I1407" i="5"/>
  <c r="J1406" i="5" s="1"/>
  <c r="I1404" i="5"/>
  <c r="J1403" i="5" s="1"/>
  <c r="I1379" i="5"/>
  <c r="J1378" i="5" s="1"/>
  <c r="I1376" i="5"/>
  <c r="J1375" i="5" s="1"/>
  <c r="I1373" i="5"/>
  <c r="J1372" i="5" s="1"/>
  <c r="I1370" i="5"/>
  <c r="J1369" i="5" s="1"/>
  <c r="I1367" i="5"/>
  <c r="J1366" i="5" s="1"/>
  <c r="I1363" i="5"/>
  <c r="I1362" i="5"/>
  <c r="I1354" i="5"/>
  <c r="I1353" i="5"/>
  <c r="I1352" i="5"/>
  <c r="I1351" i="5"/>
  <c r="I1348" i="5"/>
  <c r="J1347" i="5" s="1"/>
  <c r="I629" i="5"/>
  <c r="J628" i="5" s="1"/>
  <c r="I795" i="5"/>
  <c r="J794" i="5" s="1"/>
  <c r="I664" i="5"/>
  <c r="J663" i="5" s="1"/>
  <c r="I649" i="5"/>
  <c r="J648" i="5" s="1"/>
  <c r="I646" i="5"/>
  <c r="J645" i="5" s="1"/>
  <c r="I643" i="5"/>
  <c r="J642" i="5" s="1"/>
  <c r="I640" i="5"/>
  <c r="J639" i="5" s="1"/>
  <c r="I790" i="5"/>
  <c r="J789" i="5" s="1"/>
  <c r="I786" i="5"/>
  <c r="J785" i="5" s="1"/>
  <c r="I782" i="5"/>
  <c r="J781" i="5" s="1"/>
  <c r="I778" i="5"/>
  <c r="J777" i="5" s="1"/>
  <c r="I774" i="5"/>
  <c r="J773" i="5" s="1"/>
  <c r="I770" i="5"/>
  <c r="J769" i="5" s="1"/>
  <c r="I740" i="5"/>
  <c r="I739" i="5"/>
  <c r="I738" i="5"/>
  <c r="I737" i="5"/>
  <c r="I736" i="5"/>
  <c r="I735" i="5"/>
  <c r="I734" i="5"/>
  <c r="I731" i="5"/>
  <c r="J730" i="5" s="1"/>
  <c r="I728" i="5"/>
  <c r="J727" i="5" s="1"/>
  <c r="I725" i="5"/>
  <c r="J724" i="5" s="1"/>
  <c r="I722" i="5"/>
  <c r="J721" i="5" s="1"/>
  <c r="I719" i="5"/>
  <c r="J718" i="5" s="1"/>
  <c r="I716" i="5"/>
  <c r="J715" i="5" s="1"/>
  <c r="I713" i="5"/>
  <c r="J712" i="5" s="1"/>
  <c r="I710" i="5"/>
  <c r="J709" i="5" s="1"/>
  <c r="I707" i="5"/>
  <c r="J706" i="5" s="1"/>
  <c r="I704" i="5"/>
  <c r="J703" i="5" s="1"/>
  <c r="I701" i="5"/>
  <c r="J700" i="5" s="1"/>
  <c r="I697" i="5"/>
  <c r="J696" i="5" s="1"/>
  <c r="I694" i="5"/>
  <c r="J693" i="5" s="1"/>
  <c r="I690" i="5"/>
  <c r="J689" i="5" s="1"/>
  <c r="I687" i="5"/>
  <c r="J686" i="5" s="1"/>
  <c r="I684" i="5"/>
  <c r="J683" i="5" s="1"/>
  <c r="I680" i="5"/>
  <c r="J679" i="5" s="1"/>
  <c r="J1492" i="5" l="1"/>
  <c r="J1350" i="5"/>
  <c r="J1361" i="5"/>
  <c r="J1382" i="5"/>
  <c r="J733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 l="1"/>
  <c r="I1221" i="5"/>
  <c r="I1220" i="5"/>
  <c r="I1219" i="5"/>
  <c r="I1218" i="5"/>
  <c r="I1217" i="5"/>
  <c r="I1216" i="5"/>
  <c r="I1215" i="5"/>
  <c r="I1214" i="5"/>
  <c r="I1261" i="5"/>
  <c r="E1260" i="5"/>
  <c r="I1260" i="5" s="1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E1210" i="5"/>
  <c r="I1210" i="5" s="1"/>
  <c r="E1209" i="5"/>
  <c r="I1209" i="5" s="1"/>
  <c r="E1208" i="5"/>
  <c r="I1208" i="5" s="1"/>
  <c r="I1207" i="5"/>
  <c r="I1206" i="5"/>
  <c r="I1205" i="5"/>
  <c r="I1204" i="5"/>
  <c r="I1203" i="5"/>
  <c r="I1202" i="5"/>
  <c r="I1201" i="5"/>
  <c r="I1200" i="5"/>
  <c r="I1199" i="5"/>
  <c r="I1198" i="5"/>
  <c r="I1197" i="5"/>
  <c r="E1196" i="5"/>
  <c r="I1196" i="5" s="1"/>
  <c r="E1195" i="5"/>
  <c r="I1195" i="5" s="1"/>
  <c r="E1194" i="5"/>
  <c r="I1194" i="5" s="1"/>
  <c r="E1193" i="5"/>
  <c r="I1193" i="5" s="1"/>
  <c r="I1192" i="5"/>
  <c r="I1191" i="5"/>
  <c r="I1190" i="5"/>
  <c r="I1189" i="5"/>
  <c r="I1188" i="5"/>
  <c r="I1187" i="5"/>
  <c r="I1186" i="5"/>
  <c r="I1185" i="5"/>
  <c r="I1184" i="5"/>
  <c r="I1158" i="5"/>
  <c r="I1155" i="5"/>
  <c r="I1153" i="5"/>
  <c r="I1150" i="5"/>
  <c r="I1157" i="5"/>
  <c r="I1152" i="5"/>
  <c r="I1149" i="5"/>
  <c r="I1156" i="5"/>
  <c r="I1154" i="5"/>
  <c r="I1151" i="5"/>
  <c r="I1148" i="5"/>
  <c r="I1146" i="5"/>
  <c r="I1144" i="5"/>
  <c r="I1142" i="5"/>
  <c r="I1147" i="5"/>
  <c r="I1145" i="5"/>
  <c r="I1143" i="5"/>
  <c r="I1132" i="5"/>
  <c r="I1131" i="5"/>
  <c r="I1129" i="5"/>
  <c r="I1130" i="5"/>
  <c r="I1128" i="5"/>
  <c r="I1127" i="5"/>
  <c r="I1126" i="5"/>
  <c r="I1125" i="5"/>
  <c r="I1124" i="5"/>
  <c r="I1178" i="5"/>
  <c r="I1177" i="5"/>
  <c r="I1176" i="5"/>
  <c r="I1175" i="5"/>
  <c r="I1170" i="5"/>
  <c r="I1169" i="5"/>
  <c r="I1174" i="5"/>
  <c r="I1173" i="5"/>
  <c r="I1172" i="5"/>
  <c r="I1171" i="5"/>
  <c r="I1168" i="5"/>
  <c r="I1167" i="5"/>
  <c r="I1166" i="5"/>
  <c r="I1165" i="5"/>
  <c r="I1164" i="5"/>
  <c r="I1163" i="5"/>
  <c r="I1119" i="5"/>
  <c r="I1118" i="5"/>
  <c r="I1117" i="5"/>
  <c r="I1116" i="5"/>
  <c r="I1115" i="5"/>
  <c r="I1114" i="5"/>
  <c r="I1113" i="5"/>
  <c r="I1112" i="5"/>
  <c r="I1111" i="5"/>
  <c r="I1309" i="5"/>
  <c r="I1306" i="5"/>
  <c r="I1305" i="5"/>
  <c r="I1302" i="5"/>
  <c r="I1301" i="5"/>
  <c r="I594" i="5"/>
  <c r="I591" i="5"/>
  <c r="I590" i="5"/>
  <c r="I587" i="5"/>
  <c r="I586" i="5"/>
  <c r="I1240" i="5"/>
  <c r="I1162" i="5"/>
  <c r="I1141" i="5"/>
  <c r="I1136" i="5"/>
  <c r="J1135" i="5" s="1"/>
  <c r="I1123" i="5"/>
  <c r="I1340" i="5"/>
  <c r="J1339" i="5" s="1"/>
  <c r="I1104" i="5"/>
  <c r="I1105" i="5"/>
  <c r="I1103" i="5"/>
  <c r="I1099" i="5"/>
  <c r="I1098" i="5"/>
  <c r="I1096" i="5"/>
  <c r="I1102" i="5"/>
  <c r="I1101" i="5"/>
  <c r="I1100" i="5"/>
  <c r="I1097" i="5"/>
  <c r="I1095" i="5"/>
  <c r="I984" i="5"/>
  <c r="I983" i="5"/>
  <c r="I982" i="5"/>
  <c r="I981" i="5"/>
  <c r="I980" i="5"/>
  <c r="I979" i="5"/>
  <c r="H978" i="5"/>
  <c r="I978" i="5" s="1"/>
  <c r="I975" i="5"/>
  <c r="I974" i="5"/>
  <c r="I973" i="5"/>
  <c r="I972" i="5"/>
  <c r="I971" i="5"/>
  <c r="I970" i="5"/>
  <c r="H969" i="5"/>
  <c r="I969" i="5" s="1"/>
  <c r="H968" i="5"/>
  <c r="H967" i="5"/>
  <c r="I968" i="5"/>
  <c r="I967" i="5"/>
  <c r="H966" i="5"/>
  <c r="H965" i="5"/>
  <c r="I966" i="5"/>
  <c r="I965" i="5"/>
  <c r="H964" i="5"/>
  <c r="H963" i="5"/>
  <c r="I964" i="5"/>
  <c r="I963" i="5"/>
  <c r="H962" i="5"/>
  <c r="I962" i="5" s="1"/>
  <c r="H961" i="5"/>
  <c r="I961" i="5" s="1"/>
  <c r="H959" i="5"/>
  <c r="H960" i="5"/>
  <c r="I960" i="5" s="1"/>
  <c r="I959" i="5"/>
  <c r="H956" i="5"/>
  <c r="I956" i="5" s="1"/>
  <c r="H958" i="5"/>
  <c r="I958" i="5" s="1"/>
  <c r="H957" i="5"/>
  <c r="I957" i="5" s="1"/>
  <c r="H955" i="5"/>
  <c r="I955" i="5" s="1"/>
  <c r="H954" i="5"/>
  <c r="I954" i="5" s="1"/>
  <c r="H953" i="5"/>
  <c r="I953" i="5" s="1"/>
  <c r="H952" i="5"/>
  <c r="H951" i="5"/>
  <c r="I951" i="5" s="1"/>
  <c r="H950" i="5"/>
  <c r="J1140" i="5" l="1"/>
  <c r="J1213" i="5"/>
  <c r="J1122" i="5"/>
  <c r="J1239" i="5"/>
  <c r="J1183" i="5"/>
  <c r="J1161" i="5"/>
  <c r="I1110" i="5"/>
  <c r="J1109" i="5" s="1"/>
  <c r="J1094" i="5"/>
  <c r="J977" i="5"/>
  <c r="I952" i="5"/>
  <c r="I950" i="5"/>
  <c r="I1336" i="5"/>
  <c r="I133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75" i="5"/>
  <c r="I574" i="5"/>
  <c r="I570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J949" i="5" l="1"/>
  <c r="J521" i="5"/>
  <c r="J546" i="5"/>
  <c r="I573" i="5"/>
  <c r="I572" i="5"/>
  <c r="I571" i="5"/>
  <c r="I569" i="5"/>
  <c r="I568" i="5"/>
  <c r="I1328" i="5"/>
  <c r="I1333" i="5"/>
  <c r="E1332" i="5"/>
  <c r="I1332" i="5" s="1"/>
  <c r="E1331" i="5"/>
  <c r="I1331" i="5" s="1"/>
  <c r="I1330" i="5"/>
  <c r="I1329" i="5"/>
  <c r="E1327" i="5"/>
  <c r="I1327" i="5" s="1"/>
  <c r="I1326" i="5"/>
  <c r="I1325" i="5"/>
  <c r="I1324" i="5"/>
  <c r="I1323" i="5"/>
  <c r="I1322" i="5"/>
  <c r="I1321" i="5"/>
  <c r="I1320" i="5"/>
  <c r="I1319" i="5"/>
  <c r="I1318" i="5"/>
  <c r="I1317" i="5"/>
  <c r="I1316" i="5"/>
  <c r="I1334" i="5"/>
  <c r="I1315" i="5"/>
  <c r="I1314" i="5"/>
  <c r="I1313" i="5"/>
  <c r="I1312" i="5"/>
  <c r="I1311" i="5"/>
  <c r="I1310" i="5"/>
  <c r="I1308" i="5"/>
  <c r="I1307" i="5"/>
  <c r="I1304" i="5"/>
  <c r="I1303" i="5"/>
  <c r="I1300" i="5"/>
  <c r="I1299" i="5"/>
  <c r="I1298" i="5"/>
  <c r="I1297" i="5"/>
  <c r="I1296" i="5"/>
  <c r="I1295" i="5"/>
  <c r="I1294" i="5"/>
  <c r="I1293" i="5"/>
  <c r="I606" i="5"/>
  <c r="I605" i="5"/>
  <c r="I604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519" i="5"/>
  <c r="I509" i="5"/>
  <c r="I506" i="5"/>
  <c r="I500" i="5"/>
  <c r="I499" i="5"/>
  <c r="I496" i="5"/>
  <c r="J1265" i="5" l="1"/>
  <c r="J567" i="5"/>
  <c r="J603" i="5"/>
  <c r="I1075" i="5"/>
  <c r="I1092" i="5"/>
  <c r="E1091" i="5"/>
  <c r="I1091" i="5" s="1"/>
  <c r="E1090" i="5"/>
  <c r="I1090" i="5" s="1"/>
  <c r="I1089" i="5"/>
  <c r="I1088" i="5"/>
  <c r="I1087" i="5"/>
  <c r="I1086" i="5"/>
  <c r="I1085" i="5"/>
  <c r="I1084" i="5"/>
  <c r="E1083" i="5"/>
  <c r="I1083" i="5" s="1"/>
  <c r="I1082" i="5"/>
  <c r="I1081" i="5"/>
  <c r="I1080" i="5"/>
  <c r="I1079" i="5"/>
  <c r="I1078" i="5"/>
  <c r="I1077" i="5"/>
  <c r="I1076" i="5"/>
  <c r="I1074" i="5"/>
  <c r="I1073" i="5"/>
  <c r="I1072" i="5"/>
  <c r="I1071" i="5"/>
  <c r="I1070" i="5"/>
  <c r="I1069" i="5"/>
  <c r="I1066" i="5"/>
  <c r="I1065" i="5"/>
  <c r="J1064" i="5" l="1"/>
  <c r="J1068" i="5"/>
  <c r="I1059" i="5"/>
  <c r="I1058" i="5"/>
  <c r="I1057" i="5"/>
  <c r="H1056" i="5"/>
  <c r="H1055" i="5"/>
  <c r="I1056" i="5"/>
  <c r="I1055" i="5"/>
  <c r="I1061" i="5"/>
  <c r="I1060" i="5"/>
  <c r="I1054" i="5"/>
  <c r="I1052" i="5"/>
  <c r="I1051" i="5"/>
  <c r="I1053" i="5"/>
  <c r="I1050" i="5"/>
  <c r="I1049" i="5"/>
  <c r="I1046" i="5"/>
  <c r="I1045" i="5"/>
  <c r="I1044" i="5"/>
  <c r="I1048" i="5"/>
  <c r="I1047" i="5"/>
  <c r="H1041" i="5"/>
  <c r="I1041" i="5" s="1"/>
  <c r="I1043" i="5"/>
  <c r="I1042" i="5"/>
  <c r="H1040" i="5"/>
  <c r="I1040" i="5" s="1"/>
  <c r="I1036" i="5"/>
  <c r="I1035" i="5"/>
  <c r="I1039" i="5"/>
  <c r="I1038" i="5"/>
  <c r="I1037" i="5"/>
  <c r="I1034" i="5"/>
  <c r="I1033" i="5"/>
  <c r="H1032" i="5"/>
  <c r="I1032" i="5" s="1"/>
  <c r="H1031" i="5"/>
  <c r="I1031" i="5" s="1"/>
  <c r="I1030" i="5"/>
  <c r="I1029" i="5"/>
  <c r="I1028" i="5"/>
  <c r="I1027" i="5"/>
  <c r="I1026" i="5"/>
  <c r="I1025" i="5"/>
  <c r="I1024" i="5"/>
  <c r="I1000" i="5"/>
  <c r="I1004" i="5"/>
  <c r="I1003" i="5"/>
  <c r="I1002" i="5"/>
  <c r="I1001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23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16" i="5"/>
  <c r="I890" i="5"/>
  <c r="I889" i="5"/>
  <c r="I845" i="5"/>
  <c r="I844" i="5"/>
  <c r="I838" i="5"/>
  <c r="I905" i="5"/>
  <c r="I904" i="5"/>
  <c r="I924" i="5"/>
  <c r="I923" i="5"/>
  <c r="E922" i="5"/>
  <c r="I922" i="5" s="1"/>
  <c r="I921" i="5"/>
  <c r="I920" i="5"/>
  <c r="I919" i="5"/>
  <c r="I918" i="5"/>
  <c r="I917" i="5"/>
  <c r="I915" i="5"/>
  <c r="I914" i="5"/>
  <c r="I913" i="5"/>
  <c r="I912" i="5"/>
  <c r="I911" i="5"/>
  <c r="J1022" i="5" l="1"/>
  <c r="J987" i="5"/>
  <c r="I945" i="5"/>
  <c r="I944" i="5"/>
  <c r="J910" i="5" l="1"/>
  <c r="I863" i="5"/>
  <c r="I862" i="5"/>
  <c r="I902" i="5"/>
  <c r="I901" i="5"/>
  <c r="I903" i="5"/>
  <c r="E900" i="5"/>
  <c r="I900" i="5" s="1"/>
  <c r="I899" i="5"/>
  <c r="I898" i="5"/>
  <c r="I897" i="5"/>
  <c r="I856" i="5"/>
  <c r="I855" i="5"/>
  <c r="I896" i="5"/>
  <c r="I895" i="5"/>
  <c r="I894" i="5"/>
  <c r="I893" i="5"/>
  <c r="I892" i="5"/>
  <c r="I891" i="5"/>
  <c r="I888" i="5"/>
  <c r="I887" i="5"/>
  <c r="I886" i="5"/>
  <c r="I885" i="5"/>
  <c r="I884" i="5"/>
  <c r="I883" i="5"/>
  <c r="I882" i="5"/>
  <c r="I881" i="5"/>
  <c r="I880" i="5"/>
  <c r="I879" i="5"/>
  <c r="I907" i="5"/>
  <c r="I906" i="5"/>
  <c r="I878" i="5"/>
  <c r="I877" i="5"/>
  <c r="I874" i="5"/>
  <c r="I873" i="5"/>
  <c r="I872" i="5"/>
  <c r="I871" i="5"/>
  <c r="I870" i="5"/>
  <c r="I869" i="5"/>
  <c r="I868" i="5"/>
  <c r="I876" i="5"/>
  <c r="I875" i="5"/>
  <c r="I867" i="5"/>
  <c r="I866" i="5"/>
  <c r="I865" i="5"/>
  <c r="I864" i="5"/>
  <c r="I861" i="5"/>
  <c r="E860" i="5"/>
  <c r="I860" i="5" s="1"/>
  <c r="I859" i="5"/>
  <c r="I858" i="5"/>
  <c r="I857" i="5"/>
  <c r="I854" i="5"/>
  <c r="I853" i="5"/>
  <c r="I852" i="5"/>
  <c r="I851" i="5"/>
  <c r="I850" i="5"/>
  <c r="I849" i="5"/>
  <c r="I848" i="5"/>
  <c r="I847" i="5"/>
  <c r="I846" i="5"/>
  <c r="I843" i="5"/>
  <c r="I842" i="5"/>
  <c r="I841" i="5"/>
  <c r="I840" i="5"/>
  <c r="I839" i="5"/>
  <c r="I837" i="5"/>
  <c r="I836" i="5"/>
  <c r="I835" i="5"/>
  <c r="I834" i="5"/>
  <c r="I833" i="5"/>
  <c r="I832" i="5"/>
  <c r="I831" i="5"/>
  <c r="I830" i="5"/>
  <c r="I829" i="5"/>
  <c r="I828" i="5"/>
  <c r="I827" i="5"/>
  <c r="E823" i="5"/>
  <c r="I823" i="5" s="1"/>
  <c r="E822" i="5"/>
  <c r="I824" i="5"/>
  <c r="I822" i="5"/>
  <c r="I821" i="5"/>
  <c r="I820" i="5"/>
  <c r="I818" i="5"/>
  <c r="I819" i="5"/>
  <c r="I817" i="5"/>
  <c r="I816" i="5"/>
  <c r="E815" i="5"/>
  <c r="I813" i="5"/>
  <c r="I815" i="5"/>
  <c r="I814" i="5"/>
  <c r="I812" i="5"/>
  <c r="I811" i="5"/>
  <c r="I810" i="5"/>
  <c r="I809" i="5"/>
  <c r="I808" i="5"/>
  <c r="I807" i="5"/>
  <c r="I806" i="5"/>
  <c r="I805" i="5"/>
  <c r="I804" i="5"/>
  <c r="I803" i="5"/>
  <c r="I802" i="5"/>
  <c r="I593" i="5"/>
  <c r="I592" i="5"/>
  <c r="I589" i="5"/>
  <c r="I588" i="5"/>
  <c r="I585" i="5"/>
  <c r="I584" i="5"/>
  <c r="I583" i="5"/>
  <c r="I582" i="5"/>
  <c r="I581" i="5"/>
  <c r="I580" i="5"/>
  <c r="I579" i="5"/>
  <c r="I578" i="5"/>
  <c r="I601" i="5"/>
  <c r="I600" i="5"/>
  <c r="I599" i="5"/>
  <c r="I518" i="5"/>
  <c r="I517" i="5"/>
  <c r="I516" i="5"/>
  <c r="I515" i="5"/>
  <c r="I514" i="5"/>
  <c r="I511" i="5"/>
  <c r="I513" i="5"/>
  <c r="I512" i="5"/>
  <c r="I510" i="5"/>
  <c r="I508" i="5"/>
  <c r="I507" i="5"/>
  <c r="I505" i="5"/>
  <c r="I504" i="5"/>
  <c r="I503" i="5"/>
  <c r="I502" i="5"/>
  <c r="I501" i="5"/>
  <c r="I498" i="5"/>
  <c r="I495" i="5"/>
  <c r="I497" i="5"/>
  <c r="I494" i="5"/>
  <c r="I493" i="5"/>
  <c r="J577" i="5" l="1"/>
  <c r="J826" i="5"/>
  <c r="J492" i="5"/>
  <c r="J801" i="5"/>
  <c r="J598" i="5"/>
  <c r="I12" i="7"/>
  <c r="I11" i="7"/>
  <c r="J10" i="7" s="1"/>
  <c r="I19" i="7"/>
  <c r="J18" i="7" s="1"/>
  <c r="I673" i="5" l="1"/>
  <c r="J672" i="5" s="1"/>
  <c r="I637" i="5"/>
  <c r="J636" i="5" s="1"/>
  <c r="I634" i="5"/>
  <c r="J633" i="5" s="1"/>
  <c r="I667" i="5"/>
  <c r="J666" i="5" s="1"/>
  <c r="I661" i="5"/>
  <c r="J660" i="5" s="1"/>
  <c r="I658" i="5"/>
  <c r="J657" i="5" s="1"/>
  <c r="I655" i="5"/>
  <c r="J654" i="5" s="1"/>
  <c r="I652" i="5"/>
  <c r="J651" i="5" s="1"/>
  <c r="I612" i="5"/>
  <c r="I611" i="5"/>
  <c r="J610" i="5" l="1"/>
  <c r="I1567" i="5" l="1"/>
  <c r="J1566" i="5" s="1"/>
  <c r="I1564" i="5"/>
  <c r="J1563" i="5" s="1"/>
  <c r="I1561" i="5"/>
  <c r="J1560" i="5" s="1"/>
  <c r="I1558" i="5"/>
  <c r="J1557" i="5" s="1"/>
  <c r="I1554" i="5"/>
  <c r="J1553" i="5" s="1"/>
  <c r="I1551" i="5"/>
  <c r="J1550" i="5" s="1"/>
  <c r="I1548" i="5"/>
  <c r="J1547" i="5" s="1"/>
  <c r="I1588" i="5"/>
  <c r="J1587" i="5" s="1"/>
</calcChain>
</file>

<file path=xl/sharedStrings.xml><?xml version="1.0" encoding="utf-8"?>
<sst xmlns="http://schemas.openxmlformats.org/spreadsheetml/2006/main" count="1593" uniqueCount="654">
  <si>
    <t>PARCIAL</t>
  </si>
  <si>
    <t>NUMEROS  GENERADORES  DE  EDIFICACION</t>
  </si>
  <si>
    <t>CLAVE</t>
  </si>
  <si>
    <t>CONCEPTOS</t>
  </si>
  <si>
    <t>EJE</t>
  </si>
  <si>
    <t>TRAMO</t>
  </si>
  <si>
    <t>LARGO</t>
  </si>
  <si>
    <t>ANCHO</t>
  </si>
  <si>
    <t>ALTO</t>
  </si>
  <si>
    <t>PZA</t>
  </si>
  <si>
    <t>TOTAL</t>
  </si>
  <si>
    <t>UNIDAD</t>
  </si>
  <si>
    <t>OBSERVACIONES</t>
  </si>
  <si>
    <r>
      <rPr>
        <b/>
        <sz val="24"/>
        <rFont val="Times New Roman"/>
        <family val="1"/>
      </rPr>
      <t>GOBIERNO DEL ESTADO DE SINALOA</t>
    </r>
    <r>
      <rPr>
        <b/>
        <sz val="22"/>
        <rFont val="Times New Roman"/>
        <family val="1"/>
      </rPr>
      <t xml:space="preserve"> </t>
    </r>
    <r>
      <rPr>
        <b/>
        <sz val="15"/>
        <rFont val="Times New Roman"/>
        <family val="1"/>
      </rPr>
      <t xml:space="preserve">                          </t>
    </r>
    <r>
      <rPr>
        <b/>
        <sz val="18"/>
        <rFont val="Times New Roman"/>
        <family val="1"/>
      </rPr>
      <t xml:space="preserve">                                SECRETARIA DE DESARROLLO URBANO Y OBRAS PUBLICAS</t>
    </r>
    <r>
      <rPr>
        <b/>
        <sz val="17"/>
        <rFont val="Times New Roman"/>
        <family val="1"/>
      </rPr>
      <t xml:space="preserve"> </t>
    </r>
    <r>
      <rPr>
        <b/>
        <sz val="16"/>
        <rFont val="Times New Roman"/>
        <family val="1"/>
      </rPr>
      <t>DIRECCION DE ESTUDIOS Y PROYECTOS DEPARTAMENTO DE DISEÑO</t>
    </r>
  </si>
  <si>
    <t>CALCULO:  R. GONZALEZ.</t>
  </si>
  <si>
    <t>M2</t>
  </si>
  <si>
    <t>P15</t>
  </si>
  <si>
    <t>RECUBRIMIENTOS Y ACABADOS</t>
  </si>
  <si>
    <t>P15S05</t>
  </si>
  <si>
    <t>RECUBRIMIENTO EN PISOS DIFERENTES ACABADOS Y MATERIALES</t>
  </si>
  <si>
    <t>P15S05C102</t>
  </si>
  <si>
    <t>LOSETA VINÍLICA DE 45X45 CMS. MODELO ACCUFLOORS COLECCIÓN ACCUSTONE COLOR P07 SANDSTONE TOPACIO INCLUYE: PEGAMENTO, MATERIAL, MANO DE OBRA, HERRAMIENTA, EQUIPO Y TODO LO NECESARIO PARA SU CORRECTA COLOCACIÓN.</t>
  </si>
  <si>
    <t>UBICACION: LOC: ,  MPIO: MAZATLÁN</t>
  </si>
  <si>
    <t>PISO DE CERÁMICA 40X40 CM. MODELO HINDU COLOR CALCUTA, MARCA INTERCERAMIC O SIMILAR, ASENTADO CON ADHESIVO CREST PARA PISO, JUNTAS CON EMBOQUILLADOR ANTI-HONGOS DE COLOR CLARO, DE 0.00 A 3.00 MT. DE ALTURA, INCLUYE: RECORTES, LIMPIEZA, MATERIAL, MANO DE OBRA, HERRAMIENTA, EQUIPO Y TODO LO NECESARIO PARA SU CORRECTA EJECUCIÓN.</t>
  </si>
  <si>
    <t>P15S05C- - -</t>
  </si>
  <si>
    <t>OBRA: CONSTRUCCIÓN EDIFICIO CRRI MAZATLÁN 2017 SECCION "C", UBICADO EN MAZATLÁN.</t>
  </si>
  <si>
    <t>P15S05C105</t>
  </si>
  <si>
    <t>LOSETA VINÍLICA DE 45X45 CMS. MODELO ACCUFLOORS COLECCIÓN ACCUCARPET COLOR A04 SLATE OXFORT INCLUYE: PEGAMENTO, MATERIAL, MANO DE OBRA, HERRAMIENTA, EQUIPO Y TODO LO NECESARIO PARA SU CORRECTA COLOCACIÓN.</t>
  </si>
  <si>
    <t>P03S24C038</t>
  </si>
  <si>
    <t>PLAFÓND DE PLACAS DE TABLAROCA DE 13 MM. DE ESPESOR, DE 0.00 A 3.00 M. DE ALTURA, INCLUYE: CANALETA GALVANIZADA, TORNILLERÍA PARA SU FIJACIÓN, PERFACINTA, REDIMIX, MATERIAL, MANO DE OBRA, HERRAMIENTA Y EQUIPO.</t>
  </si>
  <si>
    <t>P03S24C040</t>
  </si>
  <si>
    <t>PLAFÓND EN PLACAS DE 61X61 CM., ACUSTOM TIPO TUNDRA, DE 0.00 A 3.00 MT. DE ALTURA, INCLUYE: MATERIAL, MANO DE OBRA, HERRAMIENTA, EQUIPO Y TODO LO NECESARIO PARA SU CORRECTA EJECUCIÓN.</t>
  </si>
  <si>
    <t>P03S24C043</t>
  </si>
  <si>
    <t>PLAFÓND DE PLACAS DE PANEL DE YESO RH DE 13 MM. DE ESPESOR, DE 0.00 A 3.00 M. DE ALTURA, INCLUYE: CANALETA GALV. TORNILLERÍA PARA SU FIJACIÓN, PERFACINTA, REDIMIX, MANO DE OBRA, HERRAMIENTA, EQUIPO Y TODO LO NECESARIO PARA SU CORRECTA EJECUCIÓN.</t>
  </si>
  <si>
    <t>P15S06</t>
  </si>
  <si>
    <t>RECUBRIMIENTO EN ZOCLOS DIFERENTES ACABADOS Y MATERIALES</t>
  </si>
  <si>
    <t>P15S06C037</t>
  </si>
  <si>
    <t>ZOCLO VINÍLICO DE 7 CMS. MODELO ACCUFLOORS COLECCIÓN ACCUCARPET COLOR A01 DESERT TAN-MOKA INCLUYE: PEGAMENTO, MATERIAL, MANO DE OBRA, HERRAMIENTA, EQUIPO Y TODO LO NECESARIO PARA SU CORRECTA COLOCACIÓN.</t>
  </si>
  <si>
    <t>ML</t>
  </si>
  <si>
    <t>P15S06C038</t>
  </si>
  <si>
    <t>ZOCLO VINÍLICO DE 7 CMS. MODELO ACCUFLOORS COLECCIÓN ACCUSTONE COLOR P07 SANDSTONE TOPACIO INCLUYE: PEGAMENTO, MATERIAL, MANO DE OBRA, HERRAMIENTA, EQUIPO Y TODO LO NECESARIO PARA SU CORRECTA COLOCACIÓN.</t>
  </si>
  <si>
    <t>P15S06C039</t>
  </si>
  <si>
    <t>ZOCLO VINÍLICO DE 7 CMS. MODELO ACCUFLOORS COLECCIÓN ACCUCARPET COLOR A04 SLATE OXFORT INCLUYE: PEGAMENTO, MATERIAL, MANO DE OBRA, HERRAMIENTA, EQUIPO Y TODO LO NECESARIO PARA SU CORRECTA COLOCACIÓN.</t>
  </si>
  <si>
    <t>PUERTA P2</t>
  </si>
  <si>
    <t>PUERTA P3</t>
  </si>
  <si>
    <t>S/C P11S06C- - -</t>
  </si>
  <si>
    <t>PUERTA P5</t>
  </si>
  <si>
    <t>P13S02</t>
  </si>
  <si>
    <t>PUERTAS, ANTEPECHOS, VENTANAS, ERÍA, TAPAJUNTAS</t>
  </si>
  <si>
    <t>P13</t>
  </si>
  <si>
    <t>CARPINTERÍA Y CERRAJERÍA</t>
  </si>
  <si>
    <t>P11</t>
  </si>
  <si>
    <t>ALUMINIO, PVC Y MULTIPANEL</t>
  </si>
  <si>
    <t>P03S24</t>
  </si>
  <si>
    <t>MUROS DE PLACAS PREFABRICADAS DE PANELES DE YESO, PLAFONES, TAPIALES Y USOS DIVERSOS</t>
  </si>
  <si>
    <t>P11S01C131</t>
  </si>
  <si>
    <t>CANCELERIA A BASE DE ALUMINIO BRILLANTE L-2 Y CRISTAL TINTEX DE 6 MM. EN SECCION FIJA Y CORREDIZA, INCLUYE: PERFORACIONES CON BROCA, JALADERA DE SOBREPONER, ACCESORIOS, MATERIAL, MANO DE OBRA, HERRAMIENTA, ACCESORIOS Y TODO LO NECESARIO PARA SU CORRECTA EJECUCION.</t>
  </si>
  <si>
    <t>VENTANA V2</t>
  </si>
  <si>
    <t>VENTANA V3</t>
  </si>
  <si>
    <t>VENTANA V4</t>
  </si>
  <si>
    <t>VENTANA V5</t>
  </si>
  <si>
    <t>VENTANA V6</t>
  </si>
  <si>
    <t>P11S01</t>
  </si>
  <si>
    <t>CANCELERÍA DE ALUMINIO</t>
  </si>
  <si>
    <t>S/C P09S09C- - -</t>
  </si>
  <si>
    <r>
      <t>MAMPARA SANITARIA PANEL LATERAL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 1.50 X 1.50 MT., SEPARADA 30 CM. DEL N.P.T., MODELO 4200 ESTANDAR, MARCA SANILOCK CLAVE 4001-4, INCLUYE: SUMINISTRO E INSTALACIÓN, NIVELACIÓN, ACCESORIOS, MANO DE OBRA, HERRAMIENTA Y EQUIPO.</t>
    </r>
  </si>
  <si>
    <t>MAMPARA M1</t>
  </si>
  <si>
    <t>MAMPARA M2</t>
  </si>
  <si>
    <t>MAMPARA M3</t>
  </si>
  <si>
    <t>MAMPARA M4</t>
  </si>
  <si>
    <t>MAMPARA M5</t>
  </si>
  <si>
    <t>MAMPARA SANITARIA PILASTRA TERMINAL DE 0.60 X 1.80 MT., MODELO 4200 ESTANDAR, MARCA SANILOCK CLAVE 4004-0, INCLUYE: SUMINISTRO E INSTALACIÓN, NIVELACIÓN, ACCESORIOS, MANO DE OBRA, HERRAMIENTA Y EQUIPO.</t>
  </si>
  <si>
    <t>MAMPARA M6</t>
  </si>
  <si>
    <t>MAMPARA SANITARIA PILASTRA TERMINAL DE 0.20 X 1.80 MT., MODELO 4200 ESTANDAR, MARCA SANILOCK CLAVE 4004-4, INCLUYE: SUMINISTRO E INSTALACIÓN, NIVELACIÓN, ACCESORIOS, MANO DE OBRA, HERRAMIENTA Y EQUIPO.</t>
  </si>
  <si>
    <t>MAMPARA M7</t>
  </si>
  <si>
    <t>MAMPARA M8</t>
  </si>
  <si>
    <t>MAMPARA SANITARIA PILASTRA TERMINAL DE 0.30 X 1.80 MT., MODELO 4200 ESTANDAR, MARCA SANILOCK CLAVE 4004-6, INCLUYE: SUMINISTRO E INSTALACIÓN, NIVELACIÓN, ACCESORIOS, MANO DE OBRA, HERRAMIENTA Y EQUIPO.</t>
  </si>
  <si>
    <t>MAMPARA M9</t>
  </si>
  <si>
    <t>MAMPARA M10</t>
  </si>
  <si>
    <t>MAMPARA SANITARIA PANEL PARA MINGITORIO DE 0.46 X 1.20 MT., SEPARADA 60 CM. DEL N.P.T., MODELO 4200 ESTANDAR, MARCA SANILOCK CLAVE 4006-0, INCLUYE: SUMINISTRO E INSTALACIÓN, NIVELACIÓN, ACCESORIOS, MANO DE OBRA, HERRAMIENTA Y EQUIPO.</t>
  </si>
  <si>
    <t xml:space="preserve">MAMPARA SANITARIA TIPO PUERTA ABATIBLE DE 0.61X 1.50 MT. SEPARADA 30 CM. DEL N.P.T. MODELO 4200, ESTANDAR, MARCA SANILOCK CLAVE 4005-2, INCLUYE: SUMINISTRO E INSTALACIÓN, NIVELACIÓN, BISAGRAS, CERROJO, ACCESORIOS, MANO DE OBRA, HERRAMIENTA Y EQUIPO. </t>
  </si>
  <si>
    <t>PUERTA MAMPARA PM1</t>
  </si>
  <si>
    <t xml:space="preserve">MAMPARA SANITARIA TIPO PUERTA ABATIBLE DE 0.90X 1.50 MT. SEPARADA 30 CM. DEL N.P.T. MODELO 4200, ESTANDAR, MARCA SANILOCK CLAVE 4005-4, INCLUYE: SUMINISTRO E INSTALACIÓN, NIVELACIÓN, BISAGRAS, CERROJO, ACCESORIOS, MANO DE OBRA, HERRAMIENTA Y EQUIPO. </t>
  </si>
  <si>
    <t>PUERTA MAMPARA PM2</t>
  </si>
  <si>
    <t>P09S09</t>
  </si>
  <si>
    <t>MAMPARAS</t>
  </si>
  <si>
    <t>P09S10C016</t>
  </si>
  <si>
    <t>BARRA DE APOYO PARA MINUSVÁLIDOS, DE ACERO INOXIDABLE Ø 38 MM., DE 1.20 M. DE LARGO, MARCA HELVEX O SIMILAR EN CALIDAD Y PRECIO, INCLUYE: FIJACIÓN, MATERIAL, MANO DE OBRA, HERRAMIENTA, EQUIPO Y TODO LO NECESARIO PARA SU CORRECTA INSTALACIÓN.</t>
  </si>
  <si>
    <t>P09S10</t>
  </si>
  <si>
    <t>BARANDAL, PASAMANOS Y MARCOS METÁLICOS</t>
  </si>
  <si>
    <t>P09</t>
  </si>
  <si>
    <t>HERRERÍA</t>
  </si>
  <si>
    <t>SAL</t>
  </si>
  <si>
    <t>P17</t>
  </si>
  <si>
    <t>MUEBLES SANITARIOS Y ACCESORIOS</t>
  </si>
  <si>
    <t>P17S06</t>
  </si>
  <si>
    <t>LAVABO Y ACCESORIOS PARA BAÑO</t>
  </si>
  <si>
    <t>P17S06C023</t>
  </si>
  <si>
    <t>LAVAMANOS DE PEDESTAL MODELO FIESTA 4" 01660.020 MARCA AMERICAN STANDARD Y MEZCLADORA MARCA HELVEX DE MONOMANDO CON DESAGÜE AUTOMÁTICO MOD. E-909 ACABADO CROMADO CON EXTENSIÓN TH-969 INCLUYE: CÉSPOL PARA LAVABO SIN CONTRA TV-016 MARCA HELVEX, CONTRA CON REJILLA PARA LAVABO ACABADO CROMO MODELO TH-058 MARCA HELVEX, ELEMENTOS DE FIJACIÓN, EQUIPO, HERRAMIENTA, MANO DE OBRA ASI COMO TODO LO NECESARIO PARA SU CORRECTA COLOCACIÓN.</t>
  </si>
  <si>
    <t>P17S01</t>
  </si>
  <si>
    <t>MUEBLES SANITARIOS</t>
  </si>
  <si>
    <t>P17S01C029</t>
  </si>
  <si>
    <t>MINGITORIO BLANCO MOD. AUSTRAL MARCA LAMOSA O SIMILAR CON FLUXÓMETRO DE MANIJA MOD. 110-19 MARCA HELVEX O SIMILAR, INCLUYE: PIEZAS ESPECIALES PARA SU COLOCACIÓN.</t>
  </si>
  <si>
    <t>P17S01C030</t>
  </si>
  <si>
    <t>MUEBLE SANITARIO W.C. PARA FLUXÓMETRO COLOR BLANCO MODELO OLÍMPICO MCA AMERICAN STANDART, INCLUYE: FLUXÓMETRO MODELO 110 MARCA HELVEX, PIJAS, JUNTA SELLADORA CON GUÍA, ADAPTADOR ESPIGA, ACCESORIOS, HERRAMIENTA, MANO DE OBRA Y EQUIPO.</t>
  </si>
  <si>
    <t>BAÑOS HOMBRES</t>
  </si>
  <si>
    <t>P17S02</t>
  </si>
  <si>
    <t>ACCESORIOS PARA BAÑO</t>
  </si>
  <si>
    <t>P17S02C010</t>
  </si>
  <si>
    <t>ASIENTO CON TAPA BLANCO PARA W.C. MODELO OLÍMPICO MARCA AMERICAN ESTÁNDAR, INCLUYE: MATERIALES, HERRAMIENTA, MANO DE OBRA Y EQUIPO.</t>
  </si>
  <si>
    <t>P17S06C009</t>
  </si>
  <si>
    <t>OVALIN DE SOBREPONER, MARCA LAMOSA O SIMILAR, CON LLAVE ECONOMIZADORA DE CIERRE AUTOMÁTICO, CÉSPOL DE LATÓN CROMADO 207, LLAVE ANGULAR, MANGUERA FLEXIBLE ALIMENTADORA, INCLUYE: MATERIAL, MANO DE OBRA, HERRAMIENTA, EQUIPO Y TODO LO NECESARIO PARA SU CORRECTA EJECUCIÓN.</t>
  </si>
  <si>
    <t>P17S08</t>
  </si>
  <si>
    <t>ACCESORIOS DE SOBREPONER</t>
  </si>
  <si>
    <t>P31</t>
  </si>
  <si>
    <t>MOBILIARIO URBANO</t>
  </si>
  <si>
    <t>P31S13</t>
  </si>
  <si>
    <t xml:space="preserve">SEÑALIZACIÓN Y CALCOMANIAS EN INMUEBLES </t>
  </si>
  <si>
    <t>P31S13010</t>
  </si>
  <si>
    <t>CALCOMANÍA "JALE" O "EMPUJE", DE 20X10 CM., COLOCADO EN PUERTA DE CRISTAL Y ALUMINIO, INCLUYE: MANO DE OBRA, MATERIAL, HERRAMIENTA Y TODO LO NECESARIO PARA SU CORRECTA INSTALACIÓN.</t>
  </si>
  <si>
    <t>P31S13011</t>
  </si>
  <si>
    <t>CALCOMANÍA "ENTRADA" O "SALIDA", DE 20X10 CM., COLOCADO EN PUERTA DE CRISTAL Y ALUMINIO, INCLUYE: MANO DE OBRA, MATERIAL, HERRAMIENTA Y TODO LO NECESARIO PARA SU CORRECTA INSTALACIÓN.</t>
  </si>
  <si>
    <t>P31S13013</t>
  </si>
  <si>
    <t>LETRERO TIPO SEÑALIZACIÓN, A BASE DE PVC EN COLOR AZÚL Y NOMBRE DE COLOR BLANCO, CON MEDIDA DE 40X20 CM. ( CON DIFERENTES NOMENCLATURA ), FIJADO CON CINTA DOBLE CARA EN LA PARTE SUPERIOR Y/O SOBRE PUERTA, INCLUYE: MANO DE OBRA, MATERIAL, HERRAMIENTA Y TODO LO NECESARIO PARA SU CORRECTA INSTALACIÓN.</t>
  </si>
  <si>
    <t>P31S13015</t>
  </si>
  <si>
    <t>LETRERO TIPO SEÑALIZACIÓN ( NO FUMAR ), A BASE DE PVC EN COLOR BLANCO Y NOMBRE DE COLOR NEGRO, LOGO EN COLOR NEGRO, CON LÍNEA ROJA, CON MEDIDA DE 40X20 CM., FIJADO CON CINTA DOBLE CARA EN MUROS INTERIORES DE LA UNIDAD, INCLUYE: MANO DE OBRA, MATERIAL, HERRAMIENTA Y TODO LO NECESARIO PARA SU CORRECTA INSTALACIÓN.</t>
  </si>
  <si>
    <t>P31S13016</t>
  </si>
  <si>
    <t>LETRERO TIPO SEÑALIZACIÓN ( GUARDAR SILENCIO ), A BASE DE PVC EN COLOR BLANCO Y NOMBRE DE COLOR NEGRO, LOGO EN COLOR AZUL, CON MEDIDA DE 40X20 CM., FIJADO CON CINTA DOBLE CARA EN MUROS INTERIORES, INCLUYE: MANO DE OBRA, MATERIAL, HERRAMIENTA Y TODO LO NECESARIO PARA SU CORRECTA INSTALACIÓN.</t>
  </si>
  <si>
    <t>P31S13017</t>
  </si>
  <si>
    <t>LETRERO TIPO SEÑALIZACIÓN ( RUTA DE EVACUACIÓN ), A BASE DE PVC EN COLOR VERDE Y NOMBRE DE COLOR BLANCO, LOGO EN COLOR BLANCO, CON MEDIDA DE 40X20 CM., FIJADO CON CINTA DOBLE CARA EN MUROS INTERIORES, INCLUYE: MANO DE OBRA, MATERIAL, HERRAMIENTA Y TODO LO NECESARIO PARA SU CORRECTA INSTALACIÓN.</t>
  </si>
  <si>
    <t>P31S13019</t>
  </si>
  <si>
    <t>LETRERO TIPO SEÑALIZACIÓN (EXTINTOR) A BASE DE PVC EN COLOR BLANCO Y NOMBRE EN COLOR NEGRO, LOGO EN COLOR ROJO, DE 40X20 CMS. , INCL. MANO DE OBRA, MATERIAL, HERRAMIENTA.</t>
  </si>
  <si>
    <t>P33</t>
  </si>
  <si>
    <t>LIMPIEZA Y FUMIGACIÓN</t>
  </si>
  <si>
    <t>P33S13</t>
  </si>
  <si>
    <t>LIMPIEZA GENERAL DE OBRA</t>
  </si>
  <si>
    <t>P33S13C004</t>
  </si>
  <si>
    <t>LIMPIEZA FINAL DE OBRA, INCLUYE: RETIRO DE BASURA FUERA DE LA OBRA, ACARREOS, MANO DE OBRA, HERRAMIENTA Y EQUIPO.</t>
  </si>
  <si>
    <t>P33S16C002</t>
  </si>
  <si>
    <t>FUMIGACIÓN DEL ÁREA, CONTRA INSECTOS, TERMITAS Y ROEDORES, INCLUYE: MATERIAL, PESTICIDA, MANO DE OBRA Y HERRAMIENTA.</t>
  </si>
  <si>
    <t>P33S16</t>
  </si>
  <si>
    <t>FUMIGACIONES</t>
  </si>
  <si>
    <t>P36</t>
  </si>
  <si>
    <t>DETECCIÓN DE HUMO Y SISTEMA CONTRA INCENDIO</t>
  </si>
  <si>
    <t>P36S09</t>
  </si>
  <si>
    <t>EXTINTORES</t>
  </si>
  <si>
    <t>P36S09C002</t>
  </si>
  <si>
    <t>EXTINTOR DE OPERACIÓN MANUAL CON PRESIÓN CONTENIDA CARGADO AL 75 % CON POLVO QUÍMICO SECO DE BICARBONATO DE SODIO O POTASIO, CLASIFICACIÓN "C", LÍNEA INDUSTRIAL DE 12 KG. BAJO LAS NORMAS OFICIALES, INCLUYE: GABINETE DE LÁMINA ESMALTADA CON VENTANILLA DE CRISTAL DE 3 MM., ACCESORIOS PARA INSTALACIÓN, MANO DE OBRA, HERRAMIENTA Y EQUIPO.</t>
  </si>
  <si>
    <t>P16S04C034</t>
  </si>
  <si>
    <t>TAPÓN DE REGISTRO PARA LIMPIEZA "CLEAN OUT" , FORMADO CON TAPA BRONCE CROMADA CON LA BASE DE FIERRO FUNDIDO CON ROSCA, MARCA FOSA, INCLUYE; MATERIAL, MANO DE OBRA Y HERRAMIENTA</t>
  </si>
  <si>
    <t>P16S01</t>
  </si>
  <si>
    <t>TUBOS Y PIEZAS ESPECIALES DE PVC TIPO SANITARIO</t>
  </si>
  <si>
    <t>P16S01C015</t>
  </si>
  <si>
    <t>TUBO VENTILA DE 2", INCLUYE: RANURADOS, RESANES, EXCAVACIÓN, CAMA DE ARENA, ACOSTILLADO, RELLENO, MATERIAL, MANO DE OBRA, HERRAMIENTA Y EQUIPO.</t>
  </si>
  <si>
    <t>P16S01C025</t>
  </si>
  <si>
    <t>TUBO DE P.V.C. SANITARIO DE Ø 2" DE DIÁMETRO EN INTERIORES, INCLUYE: EXCAVACIÓN, RELLENO, TENDIDO DE LA TUBERÍA, MATERIALES, MANO DE OBRA, HERRAMIENTA Y EQUIPO.</t>
  </si>
  <si>
    <t>P16S01C028</t>
  </si>
  <si>
    <t>TUBERÍA DE P.V.C.S. Ø 4" EN INTERIORES, INCLUYE: EXCAVACIÓN ,RELLENO, TENDIDO DE LA TUBERÍA, MATERIALES, MANO DE OBRA, HERRAMIENTA Y EQUIPO.</t>
  </si>
  <si>
    <t>P16S01C029</t>
  </si>
  <si>
    <t>TUBERÍA DE P.V.C.S. Ø 6" PARA ALCANTARILLADO, INCLUYE: MATERIAL, MANO DE OBRA, EXCAVACIÓN Y ACOLCHONADO CON MATERIAL INERTE.</t>
  </si>
  <si>
    <t>P16S01C031</t>
  </si>
  <si>
    <t>TUBERÍA DE PVC DE 8" Ø (200 MM) DURADREN PARA ALCANTARILLADO, DE PARED SÓLIDA, SISTEMA MÉTRICO SERIE 20, CON JUNTA HERMÉTICA, INCLUYE: EXCAVACIÓN, PLANTILLA DE LIMO, RELLENO ACOSTILLADO DE LIMO, RELLENO COMPACTADO, MATERIAL, MANO DE OBRA, HERRAMIENTA, EQUIPO Y TODO LO NECESARIO PARA SU CORRECTA EJECUCIÓN.</t>
  </si>
  <si>
    <t>P16S01C033</t>
  </si>
  <si>
    <t>BAJADAS DE AGUAS PLUVIALES CON TUBO DE PVC-S DE 4" DE DIÁMETRO, INCLUYE: TUBO DE PVC-S DE 4", CODO DE 90ºX4", PEGAMENTO, SUMINISTRO Y COLOCACIÓN.</t>
  </si>
  <si>
    <t>P16S01C063</t>
  </si>
  <si>
    <t>TUBERIA DE PVC SANITARIA DE 4" DE DIAMETRO PARA DESCARGA DE AGUAS PLUVIALES INCLUYE: MATERIAL, MANO DE OBRA, HERRAMIENTA, EQUIPO Y TODO LO NECESARIO PARA SU CORRECTA EJECUCION.</t>
  </si>
  <si>
    <t>P03S06</t>
  </si>
  <si>
    <t>REGISTROS, NYLOPLAST Y TAPAS</t>
  </si>
  <si>
    <t>P03</t>
  </si>
  <si>
    <t>OBRA CIVIL</t>
  </si>
  <si>
    <t>P16S01C020</t>
  </si>
  <si>
    <t>SALIDA SANITARIA PARA DESCARGA DE MUEBLES SANITARIOS CON TUBERÍA DE PVC SANITARIO DE Ø 2" DE DIÁMETRO MARCA DURALÓN, INCLUYE: TUBO DE PVC-S DE Ø 2", CODOS DE PVC SANITARIO, PEGAMENTO, LIJADO, MANO DE OBRA, HERRAMIENTA Y EQUIPO.</t>
  </si>
  <si>
    <t>P16S01C021</t>
  </si>
  <si>
    <t>SALIDA SANITARIA PARA DESCARGA DE W.C. CON TUBERÍA DE P.V.C. SANITARIO DE Ø 4". INCLUYE: TUBO DE PVC-S DE Ø 4", CODO DE Ø 4", PEGAMENTO, LIJADO, MANO DE OBRA, HERRAMIENTA Y EQUIPO.</t>
  </si>
  <si>
    <t>SANITARIOS HOMBRES</t>
  </si>
  <si>
    <t>SANITARIOS MUJERES</t>
  </si>
  <si>
    <t>MING. SANIT. HOMBRES</t>
  </si>
  <si>
    <t>OVALIN SANITARIOS MUJERES</t>
  </si>
  <si>
    <t>OVALIN SANITARIOS HOMBRES</t>
  </si>
  <si>
    <t>LAVABO DE PEDESTAL</t>
  </si>
  <si>
    <t>P16S02</t>
  </si>
  <si>
    <t>CODOS DE PVC DE 90°, YE, CODOS, COPLES, COPLES DE DILATACIÓN, ADAPTADORES ESPIGA, SANITARIO UNIÓN CEMENTAR</t>
  </si>
  <si>
    <t>P16S02C041</t>
  </si>
  <si>
    <t>CODO PVC SANITARIO UNIÓN CEMENTAR DE 45°X4" DE DIÁMETRO, INCLUYE: MATERIALES, MANO DE OBRA, HERRAMIENTA Y EQUIPO.</t>
  </si>
  <si>
    <t>CODO PVC SANITARIO UNIÓN CEMENTAR DE 45°X2" DE DIÁMETRO, INCLUYE: MATERIALES, MANO DE OBRA, HERRAMIENTA Y EQUIPO.</t>
  </si>
  <si>
    <t xml:space="preserve">S/C P16S02C- - - </t>
  </si>
  <si>
    <t>P16S02C043</t>
  </si>
  <si>
    <t>CODO PVC SANITARIO UNIÓN CEMENTAR DE 45°X6" DE DIÁMETRO, INCLUYE: MATERIALES, MANO DE OBRA, HERRAMIENTA Y EQUIPO.</t>
  </si>
  <si>
    <t>S/C P16S02C</t>
  </si>
  <si>
    <t>YEE DE PVC SANITARIO UNIÓN CEMENTAR DE 8"X6" DE DIÁMETRO, INCLUYE: MATERIAL, MANO DE OBRA, HERRAMIENTA Y EQUIPO.</t>
  </si>
  <si>
    <t>P16S02C067</t>
  </si>
  <si>
    <t>REDUCCIÓN DE PVC SANITARIO UNIÓN CEMENTAR DE 6"X4" DE DIÁMETRO, INCLUYE: MATERIAL, MANO DE OBRA, HERRAMIENTA Y EQUIPO.</t>
  </si>
  <si>
    <t>P16S02C060</t>
  </si>
  <si>
    <t>YEE DE PVC SANITARIO UNION CEMENTAR DE 2" DE DIÁMETRO, INCLUYE; MATERIAL, MANO DE OBRA, HERRAMIENTA Y EQUIPO.</t>
  </si>
  <si>
    <t>P16S02C073</t>
  </si>
  <si>
    <t>REDUCCIÓN DE PVC SANITARIO UNION CEMENTAR DE 4"X2" DE DIÁMETRO, INCLUYE; MATERIAL, MANO DE OBRA, HERRAMIENTA Y EQUIPO.</t>
  </si>
  <si>
    <t>S/C P16S02C- - -</t>
  </si>
  <si>
    <t>P16S04</t>
  </si>
  <si>
    <t>REDUCCIONES EXCÉNTRICAS BUSHING, TAPAS DE INSERCIÓN Y CESPOL, DE PVC TIPO SANITARIO UNIÓN CEMENTAR.</t>
  </si>
  <si>
    <t>P16</t>
  </si>
  <si>
    <t>INSTALACIÓN HIDRÁULICA Y SANITARIA</t>
  </si>
  <si>
    <t>P03S32</t>
  </si>
  <si>
    <t>BARRAS Y CUBIERTAS DE CONCRETO</t>
  </si>
  <si>
    <t>S/C P03S32C- - -</t>
  </si>
  <si>
    <t>P09S05</t>
  </si>
  <si>
    <t>ESCALERA MARINA</t>
  </si>
  <si>
    <t>P09S05C003</t>
  </si>
  <si>
    <t>ESCALERA MARINA DE 0.50 X 6.50 M. A BASE DE TUBO DE FIERRO DE 1-1/2" DE Ø CED. 40 CON PELDAÑOS @25 CMS. ANCLADA A MURO, ACABADO CON FONDO ANTICORROSIVO Y PINTURA DE ESMALTE A DOS MANOS, INCLUYE: RANURADO, RESANES, SOLDADURA, MATERIAL, MANO DE OBRA Y HERRAMIENTA.</t>
  </si>
  <si>
    <t>P11S05</t>
  </si>
  <si>
    <t>PUERTAS, CORTINAS Y PERSIANAS DE MATERIAL PVC</t>
  </si>
  <si>
    <t>P11S05C024</t>
  </si>
  <si>
    <t>PERSIANAS VERTICALES DE PVC, INCLUYE: FIJACIÓN, MATERIAL, MANO DE OBRA, HERRAMIENTA Y EQUIPO.</t>
  </si>
  <si>
    <t>P11S05C007</t>
  </si>
  <si>
    <t>SUMINISTRO E INSTALACIÓN DE CORTINA DE PVC DESPLEGABLE DE 2.30X2.44 MTS. DE ALTURA LEVANTADA AL NIVEL INFERIOR DEL  PLAFÓN, INCLUYE: RIEL DE ALUMINIO L-2 PARA EL DESPLAZAMIENTO Y ACCESORIOS.</t>
  </si>
  <si>
    <t>P12</t>
  </si>
  <si>
    <t>VIDRIOS, CRISTALES, ACRILICOS, ESPEJOS, DOMOS</t>
  </si>
  <si>
    <t>P12S02</t>
  </si>
  <si>
    <t>ESPEJOS Y LUNAS CON MARCOS.</t>
  </si>
  <si>
    <t>P16S23</t>
  </si>
  <si>
    <t xml:space="preserve">COLADERA DE FIERRO FUNDIDO,  TUBO DE PLOMO Y ACCESORIOS VALEZZI </t>
  </si>
  <si>
    <t>P16S23C005</t>
  </si>
  <si>
    <t>COLADERA CÉSPOL DE FOFO MODELO CH 4954 MARCA HELVEX EN PRETIL DE AZOTEA, INCLUYE: FIJACIÓN, CONEXIÓN, PRUEBAS, MATERIAL, MANO DE OBRA, HERRAMIENTA Y EQUIPO.</t>
  </si>
  <si>
    <t>P03S03</t>
  </si>
  <si>
    <t>BASES DE CONCRETO</t>
  </si>
  <si>
    <t>P03S03C019</t>
  </si>
  <si>
    <t>BASE PARA ASENTAR MÁQUINA DE AIRE ACONDICIONADO A BASE MUERTO DE 1,50 X 1,60 X 0,20 MTS DE ESPESOR  CONCRETO F’C= 150 KG/CM², INCLUYE: CIMBRA,  DESCIMBRA Y CURADO DE 3,00 A 6,00 DE ALTURA.</t>
  </si>
  <si>
    <t>P03S09</t>
  </si>
  <si>
    <t>FALDONES, PANELES Y CASETAS DE CONVITEC</t>
  </si>
  <si>
    <t>EDIFICIO CRRI SECCIÓN "C" 2017</t>
  </si>
  <si>
    <t>P15S08</t>
  </si>
  <si>
    <t>PINTURA VINÍLICA, HIDROFUGANTE Y ESMALTE</t>
  </si>
  <si>
    <t>P03S24C004</t>
  </si>
  <si>
    <t>MURO DE PANEL DE YESO DE 10 CM. DE ESPESOR A 2 CARAS CON PANEL DE YESO STD. DE 13 MM DE ESPESOR CALIDAD PANEL REY O USG, INCLUYE: CANAL DE AMARRE Y POSTE GALVANIZADO 6.35 CM. CAL. 26, MADERA DE PINO COMO REFUERZO, TORNILLERÍA PARA SU FIJACIÓN, PERFACINTA Y REDIMIX.</t>
  </si>
  <si>
    <t>P15S01C022</t>
  </si>
  <si>
    <t>APLANADO CON MORTERO CEMENTO-ARENA 1:3, ACABADO RASTREADO, DE 0.00 A 3.00 M. DE ALTURA, INCLUYE: PLOMEO, REGLEADO, ZARPEADO, ELABORACIÓN DE LA MEZCLA, MATERIALES, MANO DE OBRA Y HERRAMIENTA.</t>
  </si>
  <si>
    <t>P15S01</t>
  </si>
  <si>
    <t>APLANADOS Y REPELLADOS CON MORTERO DIFERENTES ACABADOS</t>
  </si>
  <si>
    <t>V</t>
  </si>
  <si>
    <t>P15S01C025</t>
  </si>
  <si>
    <t>APLANADO FINO CON MORTERO CEMENTO-ARENA 1:3, DE 0.00 A 3.00 m DE ALTURA, INCLUYE: PLOMEO, NIVELADO, ELABORACIÓN DEL MORTERO, DESPERDICIOS, MATERIALES, MANO DE OBRA Y HERRAMIENTA.</t>
  </si>
  <si>
    <t>APLANADO EXTERIOR</t>
  </si>
  <si>
    <t>P15S04</t>
  </si>
  <si>
    <t>RECUBRIMIENTOS APARENTES, FILOS, REPARACIÓN Y RESANES EN MUROS Y COLUMNAS RECUBRIMENTOS DIVERSOS</t>
  </si>
  <si>
    <t>P15S04C001</t>
  </si>
  <si>
    <t>APARENTADO EN COLUMNAS Y TRABES A BASE DE PASTA DE CEMENTO CON USO DE REHILETE PARA TUMBAR REBABA ESPÁTULA Y LIJA, DE 0.00 a 3.00 m DE ALTURA, INCLUYE: PINTURA VINÍLICA. MATERIAL, MANO DE OBRA, HERRAMIENTA Y EQUIPO.</t>
  </si>
  <si>
    <t>R</t>
  </si>
  <si>
    <t>P15S04C002</t>
  </si>
  <si>
    <t>APARENTADO EN COLUMNAS Y TRABES A BASE DE PASTA DE CEMENTO CON USO DE REHILETE PARA TUMBAR REBABA ESPÁTULA Y LIJA, DE 3.00 a 6.00 m DE ALTURA, INCLUYE: PINTURA VINÍLICA. MATERIAL, MANO DE OBRA, HERRAMIENTA Y EQUIPO.</t>
  </si>
  <si>
    <t>P15S04C006</t>
  </si>
  <si>
    <t>FILOS Y BOQUILLAS EN MUROS, PRETILES Y BARDAS DE 0.00 A 3.00 M. DE ALTURA, INCLUYE: PLOMEO, REGLEADO, ZARPEADO, ELABORACIÓN DE LA MEZCLA, MATERIALES, MANO DE OBRA Y HERRAMIENTA.</t>
  </si>
  <si>
    <t>P15S04C005</t>
  </si>
  <si>
    <t>FILOS Y BOQUILLAS EN MUROS, PRETILES Y BARDAS DE 3.00 A 6.00 M. DE ALTURA, INCLUYE: PLOMEO, REGLEADO, ZARPEADO, ELABORACIÓN DE LA MEZCLA, MATERIALES, MANO DE OBRA Y HERRAMIENTA.</t>
  </si>
  <si>
    <t>P15S04C036</t>
  </si>
  <si>
    <t>LAMBRÍN DE AZULEJO LISO DE 20 x 30 cm MARCA INTERCERAMIC, ASENTADO CON PEGAZULEJO NIASA, CON EMBOQUILLADOR ANTIHONGOS, INCLUYE: RECORTES, DESPERDICIOS, MATERIAL, MANO DE OBRA, HERRAMIENTA Y EQUIPO.</t>
  </si>
  <si>
    <t>REFERENCIA P15S04C036</t>
  </si>
  <si>
    <t>RECUBRIMIENTO EN LAVAMANOS</t>
  </si>
  <si>
    <t>P15S04C040</t>
  </si>
  <si>
    <t>ESQUINERO DE PVC TIPO TILE TRIM PARA FILOS DE LAMBRÍN DE CERÁMICA EN COLOR CLARO, INCLUYE: SUMINISTRO, COLOCACIÓN DE VISTA DE PVC, ADHESIVO ANTIBACTERIAL, MANO DE OBRA, RECORTES HERRAMIENTA Y EQUIPO.</t>
  </si>
  <si>
    <t>P09S04</t>
  </si>
  <si>
    <t>GOTEROS, TAPAJUNTAS Y MOLDURAS</t>
  </si>
  <si>
    <t>P09S04C019</t>
  </si>
  <si>
    <t>TAPAJUNTAS DE CONCRETO DE 70X10 CMS. DE ESPESOR ARMADO CON 4 VARILLAS DE 3/8" EN SENTIDO LARGO Y VARILLAS  DE 3/8" DE DIÁMETRO EN SENTIDO CORTO, CONCRETO F'C= 150 KG/CM2, PLACA DE POLIESTIRENO DE 5 CM. DE ESPESOR ENTRE PRETIL Y LOSA, OTRA DE 2.5 CM. DE ESPESOR ENTRE PRETIL, INCLUYE: CIMBRA, DESCIMBRA, FABRICACIÓN Y COLOCACIÓN DEL CONCRETO, CURADO, VIBRADO, COLOCADO DE POLIESTIRENO, TUINO 1" CON GOTERO, MATERILA, MANO DE OBRA, HERRAMIENTA Y EQUIPO.</t>
  </si>
  <si>
    <t>FECHA:  21 / MZO. / 2017</t>
  </si>
  <si>
    <t>P03S48</t>
  </si>
  <si>
    <t>JUNTA DE CONSTRUCCIÓN DIFERENTES TIPOS</t>
  </si>
  <si>
    <t>P03S48C044</t>
  </si>
  <si>
    <t>JUNTA A BASE DE PLACAS DE POLIESTIRENO DE 30 CM. DE ANCHO X 10 CM. DE ESPESOR.</t>
  </si>
  <si>
    <t>EDIFICIO CRRI SECCIÓN "E" 2017</t>
  </si>
  <si>
    <t>5 A 6'</t>
  </si>
  <si>
    <t>S - X</t>
  </si>
  <si>
    <t>O</t>
  </si>
  <si>
    <t>7 A 9</t>
  </si>
  <si>
    <t>9 A 10</t>
  </si>
  <si>
    <t>O - S</t>
  </si>
  <si>
    <t xml:space="preserve">O - S </t>
  </si>
  <si>
    <t>V - X</t>
  </si>
  <si>
    <t>X</t>
  </si>
  <si>
    <t>9 A 9'</t>
  </si>
  <si>
    <t>S - U</t>
  </si>
  <si>
    <t>P03S25C009</t>
  </si>
  <si>
    <t>MURO DE 10 CM DE ESPESOR A 2 CARAS CON PANEL DE TABLACEMENTO DUROCK DE 13 mm DE ESPESOR CALIDAD USG, INCLUYE: CANAL DE AMARRE Y POSTE GALVANIZADO 6.35 CM. CAL. 26, MADERA DE PINO COMO REFUERZO, TORNILLERÍA PARA SU FIJACIÓN, MALLA TYVEK, PERFACINTA Y BASE COAT. DE 0.00 a 3.00 m DE ALTURA, MANO DE OBRA Y HERRAMIENTA.</t>
  </si>
  <si>
    <t>7 A 8</t>
  </si>
  <si>
    <t>P03S24C090</t>
  </si>
  <si>
    <t>MURO DE PANEL DE 10 CM. DE ESPESOR A 2 CARAS CON PANEL DE "R.H" DE 13 MM DE ESPESOR C/U, CALIDAD PANEL REY O USG, INCLUYE: CANAL DE AMARRE Y POSTE GALVANIZADO DE 6.35 CM CAL. 26, MADERA DE PINO COMO REFUERZO, TORNILLERIA PARA SU FIJACION, MALLA TYVEK, BASECOAT, PERFACINTA, MATERIAL, MANO DE OBRA, HERRAMIENTA, EQUIPO Y TODO LO NECESARIO PARA SU CORRECTA EJECUCION.</t>
  </si>
  <si>
    <t>5 A 6</t>
  </si>
  <si>
    <t>U - W'</t>
  </si>
  <si>
    <t xml:space="preserve"> W' - X</t>
  </si>
  <si>
    <t>6 A 7</t>
  </si>
  <si>
    <t xml:space="preserve"> </t>
  </si>
  <si>
    <t xml:space="preserve"> O - S</t>
  </si>
  <si>
    <t>4 A 5</t>
  </si>
  <si>
    <t>8 A 8'</t>
  </si>
  <si>
    <t xml:space="preserve"> Y - Z</t>
  </si>
  <si>
    <t>8 A 10</t>
  </si>
  <si>
    <t>5 A 7</t>
  </si>
  <si>
    <t>S</t>
  </si>
  <si>
    <t>Z</t>
  </si>
  <si>
    <t xml:space="preserve"> Y </t>
  </si>
  <si>
    <t>8' A 10</t>
  </si>
  <si>
    <t>K - L</t>
  </si>
  <si>
    <t>10 A 11</t>
  </si>
  <si>
    <t>X'</t>
  </si>
  <si>
    <t>Y</t>
  </si>
  <si>
    <t>8' A 12</t>
  </si>
  <si>
    <t>Y - Z</t>
  </si>
  <si>
    <t>6' - 7'</t>
  </si>
  <si>
    <t>6' A 7'</t>
  </si>
  <si>
    <t>8' A 10'</t>
  </si>
  <si>
    <t>10 A 11'</t>
  </si>
  <si>
    <t xml:space="preserve"> S - U</t>
  </si>
  <si>
    <t xml:space="preserve">U - V </t>
  </si>
  <si>
    <t xml:space="preserve">V - X </t>
  </si>
  <si>
    <t>X' - Z</t>
  </si>
  <si>
    <t>4 Y 5</t>
  </si>
  <si>
    <t xml:space="preserve">Y - Z </t>
  </si>
  <si>
    <t>6'</t>
  </si>
  <si>
    <t>X' - Y</t>
  </si>
  <si>
    <t>7'</t>
  </si>
  <si>
    <t>8'</t>
  </si>
  <si>
    <t>APLANADO INTERIOR</t>
  </si>
  <si>
    <t>X - X'</t>
  </si>
  <si>
    <t>APALANADO EN PLAFÓN</t>
  </si>
  <si>
    <t xml:space="preserve">6' - 7' </t>
  </si>
  <si>
    <t>APALANADO SÉPTICO Y GUARDA</t>
  </si>
  <si>
    <t>P15S01C040</t>
  </si>
  <si>
    <t>APLANADO FINO CON MORTERO CEMENTO-ARENA PROPORCIÓN 1:3 DE 1.5 A 2.00 CMS. DE ESPESOR DE 3.00 A 6.00 MTS. DE ALTURA INCLUYE: PLOMEO, REGLEADO, ZARPEADO, ELABORACIÓN DE LA MEZCLA, MATERIALES, MANO DE OBRA, HERRAMIENTA, EQUIPO Y TODO LO NECESARIO PARA SU CORRECTA EJECUCIÓN.</t>
  </si>
  <si>
    <t>7' - 8</t>
  </si>
  <si>
    <t>APALANADO INTERIOR EN PRETILES</t>
  </si>
  <si>
    <t>6 A 11</t>
  </si>
  <si>
    <t xml:space="preserve">6 A 7 </t>
  </si>
  <si>
    <t>W' - X</t>
  </si>
  <si>
    <t>7' - 8'</t>
  </si>
  <si>
    <t>4 - 7'</t>
  </si>
  <si>
    <t>8' - 11</t>
  </si>
  <si>
    <t xml:space="preserve">X' - Z </t>
  </si>
  <si>
    <t xml:space="preserve">X - X' </t>
  </si>
  <si>
    <t xml:space="preserve">L - X </t>
  </si>
  <si>
    <t xml:space="preserve">S - X </t>
  </si>
  <si>
    <t xml:space="preserve">L - Z </t>
  </si>
  <si>
    <t>L5</t>
  </si>
  <si>
    <t>L12</t>
  </si>
  <si>
    <t>X5</t>
  </si>
  <si>
    <t>X'4</t>
  </si>
  <si>
    <t>Z4</t>
  </si>
  <si>
    <t>Z7'</t>
  </si>
  <si>
    <t>Z8'</t>
  </si>
  <si>
    <t>S6'</t>
  </si>
  <si>
    <t>S7</t>
  </si>
  <si>
    <t>X6'</t>
  </si>
  <si>
    <t>X7</t>
  </si>
  <si>
    <t>X'5</t>
  </si>
  <si>
    <t>Y7'</t>
  </si>
  <si>
    <t>Y8'</t>
  </si>
  <si>
    <t>Z12</t>
  </si>
  <si>
    <t>L</t>
  </si>
  <si>
    <t>EN PUERTA P6</t>
  </si>
  <si>
    <t>EN CANCELERIA C2</t>
  </si>
  <si>
    <t>EN PUERTA 3</t>
  </si>
  <si>
    <t>EN VENTANA V3</t>
  </si>
  <si>
    <t xml:space="preserve">S </t>
  </si>
  <si>
    <t>EN VENTANA V4</t>
  </si>
  <si>
    <t>EN VENTANA V7</t>
  </si>
  <si>
    <t>EN PUERTA P2</t>
  </si>
  <si>
    <t>EN PUERTA P5</t>
  </si>
  <si>
    <t>4 A 7'</t>
  </si>
  <si>
    <t>EN VENTANA V1</t>
  </si>
  <si>
    <t>EN VENTANA V5</t>
  </si>
  <si>
    <t>EN VENTANA V6</t>
  </si>
  <si>
    <t>EN PUERTA P4</t>
  </si>
  <si>
    <t>EN VENTANA V2</t>
  </si>
  <si>
    <t>8' - 10</t>
  </si>
  <si>
    <t>EN PUERTA P3</t>
  </si>
  <si>
    <t>7 A 10</t>
  </si>
  <si>
    <t>9 Y 10</t>
  </si>
  <si>
    <r>
      <t xml:space="preserve">LAMBRÍN DE AZULEJO LISO DE 20 x 30 cm MARCA INTERCERAMIC, </t>
    </r>
    <r>
      <rPr>
        <b/>
        <sz val="12"/>
        <color rgb="FFFF0000"/>
        <rFont val="Calibri"/>
        <family val="2"/>
        <scheme val="minor"/>
      </rPr>
      <t>AÑADIR MODELO BOULDER</t>
    </r>
    <r>
      <rPr>
        <sz val="12"/>
        <rFont val="Calibri"/>
        <family val="2"/>
        <scheme val="minor"/>
      </rPr>
      <t xml:space="preserve"> ASENTADO CON PEGAZULEJO NIASA, CON EMBOQUILLADOR ANTIHONGOS, INCLUYE: RECORTES, DESPERDICIOS, MATERIAL, MANO DE OBRA, HERRAMIENTA Y EQUIPO.</t>
    </r>
  </si>
  <si>
    <t>EN MUROS DE TABLAROCA STANDART</t>
  </si>
  <si>
    <t>P03S25C015</t>
  </si>
  <si>
    <t>MURO DE 10 CM DE ESPESOR A BASE DE UNA CARA DE DUROCK DE 13 mm DE ESPESOR CALIDAD USG, INCLUYE: CANAL DE AMARRE Y POSTE GALVANIZADO 6.35 CM. CAL. 26, MADERA DE PINO COMO REFUERZO, TORNILLERÍA PARA SU FIJACIÓN, MALLA TYVEK, BASE COAT, DE 3.00 A 6.00 M DE ALTURA, MANO DE OBRA, HERRAMIENTA, EQUIPO Y TODO LO NECESARIO PARA SU CORRECTA EJECUCION.</t>
  </si>
  <si>
    <t>EN MUROS DE TABLAROCA R.H.</t>
  </si>
  <si>
    <t>EN MUROS DE TABLAROCA DUROCK A 2 CARAS.</t>
  </si>
  <si>
    <t>EN MUROS DE TABLAROCA DUROCK A 1 CARA.</t>
  </si>
  <si>
    <t>APLANADO FINO DE 0.00 A 3.00 MT. DE ALTURA.</t>
  </si>
  <si>
    <t>PINTURA EN ÁREA DE BAÑOS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</si>
  <si>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</si>
  <si>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</si>
  <si>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</si>
  <si>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</si>
  <si>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</si>
  <si>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</si>
  <si>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</si>
  <si>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</si>
  <si>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</si>
  <si>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</si>
  <si>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</si>
  <si>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</si>
  <si>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</si>
  <si>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P</t>
  </si>
  <si>
    <t>Q</t>
  </si>
  <si>
    <t>MENOS PLAFÓN RETICULAR</t>
  </si>
  <si>
    <t>A1</t>
  </si>
  <si>
    <t>A2</t>
  </si>
  <si>
    <t>A3</t>
  </si>
  <si>
    <t>A4</t>
  </si>
  <si>
    <t>PLAFÓN LISO TABLAROCA STD</t>
  </si>
  <si>
    <t>PLAFÓN DE TABLAROCA R.H.</t>
  </si>
  <si>
    <t>U</t>
  </si>
  <si>
    <t>7 A 11</t>
  </si>
  <si>
    <t>W</t>
  </si>
  <si>
    <t>4 A 6'</t>
  </si>
  <si>
    <t>4 A 11</t>
  </si>
  <si>
    <t>INTERIOR</t>
  </si>
  <si>
    <t>EXTERIOR</t>
  </si>
  <si>
    <t>5Z</t>
  </si>
  <si>
    <t>6'Z</t>
  </si>
  <si>
    <t>7'Z</t>
  </si>
  <si>
    <t>8'Z</t>
  </si>
  <si>
    <t>10Z</t>
  </si>
  <si>
    <t>L - Z</t>
  </si>
  <si>
    <t>P03S25</t>
  </si>
  <si>
    <t>MUROS DE PLACAS PREFABRICADAS DE PANELES DE TABLACEMENTO EN MUROS ANTEPECHOS, PLAFONES, TAPIALES Y USOS DIVERSOS</t>
  </si>
  <si>
    <t>APLANADO FINO DE 3.00 A 6.00 MT. DE ALTURA.</t>
  </si>
  <si>
    <t>P15S05C107</t>
  </si>
  <si>
    <t>LOSETA CONDUCTIVA MARLEY FLEXCO EN COLOR 479 JEANO Y 0200 BLANCO DE  24" X 24", DE 2 MM, DE ESPESOR SOBRE MURO Y PISO, COLOCADO EN FRANJAS DE 2.00 MT. DE ANCHO INSTALADO CON ADHESIVO A BASE DE RESINA EPÓOXICA CONDUCTIVA DE CLORURO DE VINILO.</t>
  </si>
  <si>
    <t>P15S05C101</t>
  </si>
  <si>
    <t>LOSETA VINÍLICA DE 45X45 CMS. MODELO ACCUFLOORS COLECCIÓN ACCUCARPET COLOR A01 DESERT TAN-MOKA INCLUYE: PEGAMENTO, MATERIAL, MANO DE OBRA, HERRAMIENTA, EQUIPO Y TODO LO NECESARIO PARA SU CORRECTA COLOCACIÓN.</t>
  </si>
  <si>
    <t>0 - S</t>
  </si>
  <si>
    <t>O - V</t>
  </si>
  <si>
    <t>6 A 10</t>
  </si>
  <si>
    <t>L - O</t>
  </si>
  <si>
    <t>5 A 7'</t>
  </si>
  <si>
    <t>6' -10</t>
  </si>
  <si>
    <t>X - Y</t>
  </si>
  <si>
    <t>S/C P13S02C- - -</t>
  </si>
  <si>
    <t>PUERTA DE 2.30 X 2.10 M.  DOBLE ABATIBLE FORMADA POR DOS PUERTAS  DE 1.10 X 2.10 M. C/U. A BASE DE BASTIDOR DE CEDRO Y TRIPLAY DE CAOBILLA FORRADA CON  MELAMINA O FORMAICA COLOR HUESO. INCLUYE: MARCO DE ACERO INOXIDABLE TIPO 304, VENTANILLAS DE CRISTAL CLARO DE 6 MM. DE Y 20 CM. DE RADIO A UNA ALTURA DE 1.60 M., PLACA DE EMPUJE DE ACERO INOXIDABLE MARCA TESA ASSA ABLOY, PROTECTOR PARA CAMILLA Y PIES DE LÁMINA DE ACERO INOXIDABLE TIPO 304, ANCHO DE 15 CM.  EN AMBAS CARAS, BISAGRAS, MATERIALES, MANO DE OBRA, HERRAMIENTA Y EQUIPO.</t>
  </si>
  <si>
    <t>PUERTA DE 1.10 X 2.10 MTS. A BASE DE TAMBOR DE CAOBILLA FORRADA CON FORMICA COLOR HUESO INCLUYE: CHAPA DE PERILLA CON SEGURO, MARCO DE PINO COLOR HUESO, 1.15X2.10 M., MATERIAL, MANO DE OBRA, HERRAMIENTA, EQUIPO Y TODO LO NECESARIO PARA SU CORRECTA INSTALACIÓN.</t>
  </si>
  <si>
    <t>PUERTA DE 1.15 X 2.10 MTS. A BASE DE TAMBOR DE CAOBILLA FORRADA CON FORMICA COLOR HUESO INCLUYE: CHAPA DE PERILLA CON SEGURO, MARCO DE PINO COLOR HUESO, 1.20X2.20 M., MATERIAL, MANO DE OBRA, HERRAMIENTA, EQUIPO Y TODO LO NECESARIO PARA SU CORRECTA INSTALACIÓN.</t>
  </si>
  <si>
    <t>PUERTA DE 1.23 X 2.10 MTS. A BASE DE TAMBOR DE CAOBILLA FORRADA CON FORMICA COLOR HUESO INCLUYE: CHAPA DE PERILLA CON SEGURO, MARCO DE PINO COLOR HUESO, 1.28X2.20 M., MATERIAL, MANO DE OBRA, HERRAMIENTA, EQUIPO Y TODO LO NECESARIO PARA SU CORRECTA INSTALACIÓN.</t>
  </si>
  <si>
    <t>PUERTA P4</t>
  </si>
  <si>
    <t>PUERTA P1</t>
  </si>
  <si>
    <t>P13S02C151</t>
  </si>
  <si>
    <t>PUERTA DE 1.20 X 2.10 MTS. FORMADA CON DOS PUERTAS DE 0.60 X 2.10 MT. C/U., A BASE DE TAMBOR DE CAOBILLA FORRADA CON FORMICA EN AMBAS CARAS DE COLOR HUESO, INCLUYE: MARCO DE MADERA DE PINO COLOR HUESO CON VISTAS DE MADERA DE PINO EN AMBAS CARAS, CHAPA DE PERILLA CON SEGURO,BISAGRAS DE 3" X 3" ACABADO ACERO INOXIDABLE, PINTURA PARA MARCO, ACCESORIOS, MATERIAL, MANO DE OBRA, HERRAMIENTA Y EQUIPO.</t>
  </si>
  <si>
    <t>PUERTA DOBLE DE MULTIPANEL DE 1.60X2.10 M. EN DOS HOJAS DE 0.80X2.10 M. DE LÁMINA LISA CALIBRE 16 COLOR HUESO CON DOBLE PICAPORTE, CERRADURA MODELO BALI-CS. BISAGRAS DE 3"X3" ACABADO DE ACERO INOXIDABLE MARCA LOCK MODELO 9030 O SIMILAR, MARCO DE ALUMINIO BRILLANTE L-2 INCLUYE: MATERIAL, MANO DE OBRA, HERRAMIENTA, EQUIPO Y TODO LO NECESARIO PARA SU CORRECTA INSTALACIÓN.</t>
  </si>
  <si>
    <t>PUERTA P6</t>
  </si>
  <si>
    <t>CANCEL DE 2.69X2.10 MTS. DE ALTURA CON DOBLE PUERTA ABATIBLE DE 1.00X2.10 MTS. CADA UNA A BASE DE ALUMINIO BRILLANTE L-3 Y CRISTAL TINTEX DE 6 MM. INCLUYE: CERRADURA PHILLIPS MODELO 575 MM. ANE CON MANIJA O SIMILAR, JALADERA TUBULAR "L" DE ALUMINIO TIPO GN 168 MARCA HERRALUM O SIMILAR, BISAGRA DE PISO MODELO 1500 MARCA PHILLIPS, ACCESORIOS, MANO DE OBRA, HERRAMIENTA, EQUIPO Y TODO LO NECESARIO PARA SU CORRECTA EJECUCION.</t>
  </si>
  <si>
    <t>S/C P11S01C- - -</t>
  </si>
  <si>
    <t>CANCEL DE 2.19X2.10 MTS. DE ALTURA CON DOBLE PUERTA ABATIBLE DE 1.095X2.10 MTS. CADA UNA A BASE DE ALUMINIO BRILLANTE L-3 Y CRISTAL TINTEX DE 6 MM., INCLUYE: CERRADURA PHILLIPS MODELO 575 MM. ANE CON MANIJA O SIMILAR, JALADERA TUBULAR "L" DE ALUMINIO TIPO GN 168 MARCA HERRALUM O SIMILAR, BISAGRA DE PISO MODELO 1500 MARCA PHILLIPS, ACCESORIOS, MANO DE OBRA, HERRAMIENTA, EQUIPO Y TODO LO NECESARIO PARA SU CORRECTA EJECUCION.</t>
  </si>
  <si>
    <t>CANCEL C1</t>
  </si>
  <si>
    <t>CANCEL C2</t>
  </si>
  <si>
    <t>CANCEL DE 2.00X2.10 MTS. DE ALTURA CON DOBLE PUERTA ABATIBLE DE 1.00X2.10 MTS. CADA UNA A BASE DE ALUMINIO BRILLANTE L-3 Y CRISTAL TINTEX DE 6 MM., INCLUYE: CERRADURA PHILLIPS MODELO 575 MM. ANE CON MANIJA O SIMILAR, JALADERA TUBULAR "L" DE ALUMINIO TIPO GN 168 MARCA HERRALUM O SIMILAR, BISAGRA DE PISO MODELO 1500 MARCA PHILLIPS, ACCESORIOS, MANO DE OBRA, HERRAMIENTA, EQUIPO Y TODO LO NECESARIO PARA SU CORRECTA EJECUCION.</t>
  </si>
  <si>
    <t>CANCEL C3</t>
  </si>
  <si>
    <t>CANCEL DE 1.93X2.10 MTS. DE ALTURA CON DOBLE PUERTA ABATIBLE DE 0.965X2.10 MTS. CADA UNA A BASE DE ALUMINIO BRILLANTE L-3 Y CRISTAL TINTEX DE 6 MM., INCLUYE: CERRADURA PHILLIPS MODELO 575 MM. ANE CON MANIJA O SIMILAR, JALADERA TUBULAR "L" DE ALUMINIO TIPO GN 168 MARCA HERRALUM O SIMILAR, BISAGRA DE PISO MODELO 1500 MARCA PHILLIPS, ACCESORIOS, MANO DE OBRA, HERRAMIENTA, EQUIPO Y TODO LO NECESARIO PARA SU CORRECTA EJECUCION.</t>
  </si>
  <si>
    <t>CANCEL C4</t>
  </si>
  <si>
    <t>CANCEL C5</t>
  </si>
  <si>
    <t>CANCEL DE 2.33X2.10 MTS. DE ALTURA CON PUERTA ABATIBLE DE 1.15X2.10 MTS. Y UN FIJO LATERAL DE 1.18X2.10 MTS. A BASE DE ALUMINIO BRILLANTE L-2 Y CRISTAL TINTEX DE 6 MM. INCLUYE: CERRADURA MARCA PHILLIPS MODELO 575 MM. CON MANIJA O SIMILAR, BISAGRAS, ACCESORIOS, MATERIAL, MANO DE OBRA, HERRAMIENTA, EQUIPO Y TODO LO NECESARIO PARA SU CORRECTA EJECUCION.</t>
  </si>
  <si>
    <t>CANCEL DE 2.88X2.10 MTS. CON PUERTA ABATIBLE DE 1.15X2.10 MTS. 2 FIJOS LATERALES DE 0.865X2.10 MTS. A BASE DE ALUMINIO BRILLANTE L-2 Y CRISTAL TINTEX DE 6 MM. INCLUYE: CERRADURA MARCA PHILLIPS MODELO 575 MM CON MANIJA O SIMILAR, BISAGRAS, ACCESORIOS, MATERIAL, MANO DE OBRA, HERRAMIENTA, EQUIPO Y TODO LO NECESARIO PARA SU CORRECTA EJECUCIÓN.</t>
  </si>
  <si>
    <t>CANCEL C6</t>
  </si>
  <si>
    <t>CANCEL C7</t>
  </si>
  <si>
    <t>CANCEL DE 2.31X2.10 MTS. CON PUERTA ABATIBLE DE 1.15X2.10 MTS. Y UN FIJO LATERAL DE 1.16 X 1.20 MTS. DE ALTURA A BASE DE ALUMINIO BRILLANTE L-2 Y CRISTAL TINTEX DE 6 MM. INCLUYE: CERRADURA MARCA PHILLIPS MODELO 575 MM CON MANIJA O SIMILAR, BISAGRAS, ACCESORIOS, MATERIAL, MANO DE OBRA, HERRAMIENTA, EQUIPO Y TODO LO NECESARIO PARA SU CORRECTA EJECUCION.</t>
  </si>
  <si>
    <t>CANCEL C8</t>
  </si>
  <si>
    <t>CANCEL C9</t>
  </si>
  <si>
    <t>CANCEL C10</t>
  </si>
  <si>
    <t>CANCEL C11</t>
  </si>
  <si>
    <t>CANCEL C12</t>
  </si>
  <si>
    <t>CANCEL C13</t>
  </si>
  <si>
    <t>CANCEL C14</t>
  </si>
  <si>
    <t>CANCEL DE 2.33X2.10 MTS. CON PUERTA ABATIBLE DE 1.15X2.10 MTS. Y UN FIJO LATERAL DE 1.18 X 1.20 MTS. DE ALTURA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</si>
  <si>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2.36X2.10 MTS. CON PUERTA ABATIBLE DE 1.15X2.10 MTS. Y UN FIJO LATERAL DE 1.21 X 1.20 MTS. DE ALTURA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</si>
  <si>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2.78X2.10 MTS. CON PUERTA ABATIBLE DE 1.15X2.10 MTS. Y DOS FIJOS LATERALES DE 0.815 X 1.20 MTS. DE ALTURA C/U.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</si>
  <si>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3.57X2.10 MTS. CON PUERTA ABATIBLE DE 1.15X2.10 MTS. Y DOS FIJOS LATERALES DE 1.21 X 1.20 MTS. DE ALTURA C/U.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</si>
  <si>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2.95X2.10 MTS. CON PUERTA ABATIBLE DE 1.15X2.10 MTS. Y DOS FIJOS LATERALES DE 0.90 X 1.20 MTS. DE ALTURA C/U.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</si>
  <si>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2.79X2.10 MTS. CON PUERTA ABATIBLE DE 1.15X2.10 MTS. Y DOS FIJOS LATERALES DE 0.82 X 1.20 MTS. DE ALTURA C/U.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</si>
  <si>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2.70X2.10 MTS. CON PUERTA ABATIBLE DE 1.15X2.10 MTS. Y DOS FIJOS LATERALES DE 0.775 X 1.20 MTS. DE ALTURA C/U. A BASE DE ALUMINIO BRILLANTE L-2 Y CRISTAL TINTEX DE 6 MM. INCLUYE: CERRADURA MARCA PHILLIPS MODELO 575 MM CON MANIJA O SIMILAR, BISAGRAS, ACCESORIOS, MATERIAL, MANO DE OBRA, HERRAMIENTA, EQUIPO Y TODO LO NECESARIO PARA SU CORRECTA EJECUCION.</t>
  </si>
  <si>
    <t>CANCEL C15</t>
  </si>
  <si>
    <t>CANCEL C16</t>
  </si>
  <si>
    <t>CANCEL DE 2.92X2.10 MTS. CON PUERTA ABATIBLE DE 1.15X2.10 MTS. Y DOS FIJOS LATERALES DE 0.885 X 1.20 MTS. DE ALTURA C/U. A BASE DE ALUMINIO BRILLANTE L-2 Y CRISTAL TINTEX DE 6 MM. INCLUYE: CERRADURA MARCA PHILLIPS MODELO 575 MM CON MANIJA O SIMILAR, BISAGRAS, ACCESORIOS, MATERIAL, MANO DE OBRA, HERRAMIENTA, EQUIPO Y TODO LO NECESARIO PARA SU CORRECTA EJECUCION.</t>
  </si>
  <si>
    <t>CANCEL DE 3.90X2.10 MTS. CON PUERTA ABATIBLE DE 1.15X2.10 MTS., DOS FIJOS LATERALES DE 1.22 X 1.20 MTS. DE ALTURA C/U. Y UNO DE 0.31 X 1.20MTS. DE ALTURA A BASE DE ALUMINIO BRILLANTE L-2 Y CRISTAL TINTEX DE 6 MM. INCLUYE: CERRADURA MARCA PHILLIPS MODELO 575 MM. CON MANIJA O SIMILAR, BISAGRAS, ACCESORIOS, MATERIAL, MANO DE OBRA, HERRAMIENTA, EQUIPO Y TODO LO NECESARIO PARA SU CORRECTA EJECUCION.</t>
  </si>
  <si>
    <t>CANCEL C17</t>
  </si>
  <si>
    <t>VENTANA V1</t>
  </si>
  <si>
    <t>VENTANA V7</t>
  </si>
  <si>
    <r>
      <t>MAMPARA SANITARIA PANEL LATERAL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 1.22 X 1.50 MT., SEPARADA 30 CM. DEL N.P.T., MODELO 4200 ESTANDAR, MARCA SANILOCK CLAVE 4001-3, INCLUYE: SUMINISTRO E INSTALACIÓN, NIVELACIÓN, ACCESORIOS, MANO DE OBRA, HERRAMIENTA Y EQUIPO.</t>
    </r>
  </si>
  <si>
    <t>MAMPARA SANITARIA PILASTRA EN PARED DE 0.15 X 1.80 MT., MODELO 4200 ESTANDAR, MARCA SANILOCK CLAVE 4002-2, INCLUYE: SUMINISTRO E INSTALACIÓN, NIVELACIÓN, ACCESORIOS, MANO DE OBRA, HERRAMIENTA Y EQUIPO.</t>
  </si>
  <si>
    <t>MAMPARA SANITARIA PILASTRA EN PARED DE 0.30 X 1.80 MT., MODELO 4200 ESTANDAR, MARCA SANILOCK CLAVE 4002-6, INCLUYE: SUMINISTRO E INSTALACIÓN, NIVELACIÓN, ACCESORIOS, MANO DE OBRA, HERRAMIENTA Y EQUIPO.</t>
  </si>
  <si>
    <t>MAMPARA SANITARIA PILASTRA TERMINAL DE 0.40 X 1.80 MT., MODELO 4200 ESTANDAR, MARCA SANILOCK CLAVE 4004-8, INCLUYE: SUMINISTRO E INSTALACIÓN, NIVELACIÓN, ACCESORIOS, MANO DE OBRA, HERRAMIENTA Y EQUIPO.</t>
  </si>
  <si>
    <t>MAMPARA SANITARIA PILASTRA TERMINAL DE 0.50 X 1.80 MT., MODELO 4200 ESTANDAR, MARCA SANILOCK CLAVE 4004-9, INCLUYE: SUMINISTRO E INSTALACIÓN, NIVELACIÓN, ACCESORIOS, MANO DE OBRA, HERRAMIENTA Y EQUIPO.</t>
  </si>
  <si>
    <t>BARRA DE TRABAJO DE 4.20 X 0.60 X 0.73 MTS. DE ALTURA A BASE DE MDF DE 1 1/4" DE ESPESOR, CON BARRA SUPERIOR CUBIERTA DE MELMINA COLOR KENSINGTON MAPLE Y DOS MOCHETAS DE 0.30X0.73 MT. A BASE DE TABLAROCA ACABADO CON PINTURA VINÍLICA, INCLUYE: MATERIAL, MANO DE OBRA, HERRAMIENTA, EQUIPO Y TODO LO NECESARIO PARA SU CORRECTA INSTALACIÓN.</t>
  </si>
  <si>
    <t>REFERENCIA P13S04C045</t>
  </si>
  <si>
    <t>MUEBLE (MB1)</t>
  </si>
  <si>
    <t>P13S04</t>
  </si>
  <si>
    <t>MUEBLES, COCINAS INTEGRALES Y CLOSETS DE MADERA</t>
  </si>
  <si>
    <t>P16S02C062</t>
  </si>
  <si>
    <t>YEE DE PVC SANITARIO UNION CEMENTAR DE 4" DE DIÁMETRO, INCLUYE; MATERIAL, MANO DE OBRA, HERRAMIENTA Y EQUIPO.</t>
  </si>
  <si>
    <t>PARA AGUAS PLUVIALES</t>
  </si>
  <si>
    <t>P16S02C066</t>
  </si>
  <si>
    <t>YEE DE PVC SANITARIO UNIÓN CEMENTAR DE 6"X4" DE DIÁMETRO, INCLUYE: MATERIAL, MANO DE OBRA, HERRAMIENTA Y EQUIPO.</t>
  </si>
  <si>
    <t>INST. SANIT.</t>
  </si>
  <si>
    <t>CLEAN OUT</t>
  </si>
  <si>
    <t>REFERENCIA P16S04C014</t>
  </si>
  <si>
    <r>
      <t>TAPÓN DE P.V.C.S. Ø 4" PARA TUBERÍA Ø 4", DE 3.00 A 6.00 MT.,</t>
    </r>
    <r>
      <rPr>
        <b/>
        <sz val="12"/>
        <color rgb="FFFF0000"/>
        <rFont val="Calibri"/>
        <family val="2"/>
        <scheme val="minor"/>
      </rPr>
      <t xml:space="preserve"> CAMBIA: DE 0.00 A 3.00 MT</t>
    </r>
    <r>
      <rPr>
        <sz val="12"/>
        <rFont val="Calibri"/>
        <family val="2"/>
        <scheme val="minor"/>
      </rPr>
      <t>., INCLUYE: PEGAMENTO, MATERIAL, MANO DE OBRA, HERRAMIENTA, EQUIPO Y TODO LO NECESARIO PARA SU CORRECTA EJECUCIÓN.</t>
    </r>
  </si>
  <si>
    <r>
      <t>TAPÓN DE P.V.C.S. Ø 4" PARA TUBERÍA Ø 4",</t>
    </r>
    <r>
      <rPr>
        <b/>
        <sz val="12"/>
        <color rgb="FFFF0000"/>
        <rFont val="Calibri"/>
        <family val="2"/>
        <scheme val="minor"/>
      </rPr>
      <t xml:space="preserve"> CAMBIA A: Ø 6" PARA TUBERÍA Ø 6"</t>
    </r>
    <r>
      <rPr>
        <sz val="12"/>
        <rFont val="Calibri"/>
        <family val="2"/>
        <scheme val="minor"/>
      </rPr>
      <t xml:space="preserve">  DE 3.00 A 6.00 MT.,</t>
    </r>
    <r>
      <rPr>
        <b/>
        <sz val="12"/>
        <color rgb="FFFF0000"/>
        <rFont val="Calibri"/>
        <family val="2"/>
        <scheme val="minor"/>
      </rPr>
      <t xml:space="preserve"> CAMBIA: DE 0.00 A 3.00 MT</t>
    </r>
    <r>
      <rPr>
        <sz val="12"/>
        <rFont val="Calibri"/>
        <family val="2"/>
        <scheme val="minor"/>
      </rPr>
      <t>., INCLUYE: PEGAMENTO, MATERIAL, MANO DE OBRA, HERRAMIENTA, EQUIPO Y TODO LO NECESARIO PARA SU CORRECTA EJECUCIÓN.</t>
    </r>
  </si>
  <si>
    <t>P16S02C065</t>
  </si>
  <si>
    <t>YEE DE PVC SANITARIO UNION CEMENTAR DE 4X2" DE DIÁMETRO, INCLUYE; MATERIAL, MANO DE OBRA, HERRAMIENTA Y EQUIPO.</t>
  </si>
  <si>
    <t xml:space="preserve">  </t>
  </si>
  <si>
    <t>P16S02C063</t>
  </si>
  <si>
    <t>YEE DE PVC SANITARIO UNIÓN CEMENTAR DE 6" DE DIÁMETRO, INCLUYE: MATERIAL, MANO DE OBRA, HERRAMIENTA Y EQUIPO.</t>
  </si>
  <si>
    <t>REDUCCIÓN DE PVC SANITARIO UNIÓN CEMENTAR DE 8"X6" DE DIÁMETRO, INCLUYE: MATERIAL, MANO DE OBRA, HERRAMIENTA Y EQUIPO.</t>
  </si>
  <si>
    <t>TERAPIA OCUPACIONAL</t>
  </si>
  <si>
    <t>OVALIN DE SOPBREPONER</t>
  </si>
  <si>
    <t>TARJA CON ESCURRIDERO</t>
  </si>
  <si>
    <t>SÉPTICO</t>
  </si>
  <si>
    <t>LAVADERO</t>
  </si>
  <si>
    <t>REGADERA</t>
  </si>
  <si>
    <t>ÁREA DE AUDIOLOGÍA</t>
  </si>
  <si>
    <t>ÁREA DE FISIOLOGÍA</t>
  </si>
  <si>
    <t>AREA DENTISTAS</t>
  </si>
  <si>
    <t>P17S10</t>
  </si>
  <si>
    <t>LAVADEROS Y ACCESORIOS</t>
  </si>
  <si>
    <t>P17S10C019</t>
  </si>
  <si>
    <t>LAVADERO DE CONCRETO ARMADO DE 81X87 CM. INCLUYE : MOCHETA DE TABIQUE DE 0.81X0.80 M. APLANADO CAL-ARENA 1:3 ACABADO FLOTEADO.</t>
  </si>
  <si>
    <t>P17S10C025</t>
  </si>
  <si>
    <t xml:space="preserve">SÉPTICO DE 0.60 X 0.60 X 0.40 MTS. DE LUZ, A BASE DE TABIQUE ROJO RECOCIDO DE 7 X 14 X 28 CMS., ASENTADO CON MORTERO CEM-ARENA 1:3, RECUBIERTO EN AMBAS CARAS Y FONDO CON LAMBRÍN 20 X 20 CMS, PEGADO CON ADHESIVO Y EMBOQUILLADOR ANTIHONGOS, ASENTADO SOBRE FIRME DE 10 CMS DE ESPESOR, ARMADO CON MALLA ELECTROSOLDADA DE 6X6/10-10, CONCRETO F´C=150 KG/CM2, T.M.A 3/4", ACABADO FLOTEADO, INCLUYE: HABILITADO Y COLOCADO DE ACERO, FABRICACIÓN Y COLADO DE CONCRETO, CURADO, MATERIALES, MANO DE OBRA, HERRAMIENTA Y EQUIPO. </t>
  </si>
  <si>
    <t>P17S05</t>
  </si>
  <si>
    <t>TARJA DE LÁMINA DE ACERO INOXIDABLE</t>
  </si>
  <si>
    <t>P17S05C005</t>
  </si>
  <si>
    <t>TARJA CON ESCURRIDERO DE ACERO INOXIDABLE ACABADO CROMO DE 52X80 CM. INCLUYE: CÉSPOL CROMADO, MARCA HELVEX O SIMILAR, LLAVE MEZCLADORA CON MANERALES DE ACERO, MANGUERAS, LLAVES DE CONTROL, FIJACIÓN, CONEXIÓN, PRUEBAS, MATERIAL, MANO DE OBRA, HERRAMIENTA Y/O EQUIPO Y TODO LO NECESARIO PARA SU CORRECTA EJECUCIÓN.</t>
  </si>
  <si>
    <t>P15S08C050</t>
  </si>
  <si>
    <t>PINTURA ESMALTE BASE AGUA EN MUROS Y PLAFONES MARCA BEREL DE 0.00 A 3.00 M. DE ALTURA, INCLUYE: PREPARACIÓN DE LA SUPERFICIE, SELLADOR ACRÍLICO BEREL, DOS MANOS DE PINTURA, MATERIAL, MANO DE OBRA, HERRAMIENTA Y EQUIPO.</t>
  </si>
  <si>
    <t>P15S08C051</t>
  </si>
  <si>
    <t>PINTURA ESMALTE BASE AGUA EN MUROS Y PLAFONES MARCA BEREL DE 3.00 A 6.00 M. DE ALTURA, INCLUYE: PREPARACIÓN DE LA SUPERFICIE, SELLADOR ACRILICO BEREL, DOS MANOS DE PINTURA, MATERIAL, MANO DE OBRA, HERRAMIENTA MENOR Y EQUIPO.</t>
  </si>
  <si>
    <t>P03S03C001</t>
  </si>
  <si>
    <t>BASE PARA AIRE ACONDICIONADO (MINI-SPLIT), DE CONCRETO SIMPLE DE 0.80 x 0.60 x 0.10 m. DE ESPESOR, CONCRETO F'c=150 Kg/cm2,T.M.A. 3/4": INCLUYE: MATERIAL, MANO DE OBRA, HERRAMIENTA Y EQUIPO.</t>
  </si>
  <si>
    <t>P03S03C020</t>
  </si>
  <si>
    <t>BASE PARA ASENTAR MÁQUINA DE AIRE ACONDICIONADO A BASE MUERTO DE 2,00 X 3,00 X 0,20 MTS DE ESPESOR  CONCRETO F’C= 150 KG/CM², INCLUYE: CIMBRA,  DESCIMBRA Y CURADO DE 3,00 A 6,00 DE ALTURA.</t>
  </si>
  <si>
    <t>P03S09C014</t>
  </si>
  <si>
    <t>CASETA PARA AIRE ACONDICIONADO A BASE COVINTEC DE  2.00 X 2.00 X 1.80 M.DE ALTURA, ENJARRADO A UNA CARA, INCLUYE: PUERTA DE LÁMINA ESTRIADA DE PERFIL #149 CAL. 20 Y PERFIL # 117 CAL. 20, MARCO DE PERFIL # 129 CAL. 20 DE 0.60 X 1.70 M., ELEVACIÓN DE MATERIAL, MANO DE OBRA, HERRAMIENTA Y  TODO LO NECESARIO PARA SU CORRECTA EJECUCIÓN DE 6.00 A 9.00 M. DE ALTURA.</t>
  </si>
  <si>
    <t>P03S09C008</t>
  </si>
  <si>
    <t>CASETA PARA AIRE ACONDICIONADO A BASE DE CONVITEC DE 1.50X1.50X1.20 MTS. DE ALTURA, ENJARRADO A UNA CARA, INCLUYE : PUERTA DE LÁMINA CON MARCO Y CONTRAMARCO DE ÁNGULO DE 1" DE 0.60X1.00 MTS.</t>
  </si>
  <si>
    <t>P16S23C021</t>
  </si>
  <si>
    <t>COLADERA MARCA HELVEX MODELO 446X CON CUPULA Y CANASTILLA REMOVIBLE PARA SEDIMENTOS O SIMILAR, INCLUYE: CONEXIÓN DE RETACAR PARA TUBERÍA Ø 6".</t>
  </si>
  <si>
    <t>P03S06C042</t>
  </si>
  <si>
    <t>REGISTRO PARA AGUA PLUVIAL DE 40X60X70 CMS. DE LUZ INTERIOR A BASE DE PLANTILLA DE 10 CMS. CON CONCRETO FC= 150 KG/CM2 ACABADO PULIDO, MURO DE TABIQUE ASENTADO CON MORTERO CEMENTO-ARENA 1:3 ACABADO FLOTEADO CON REJILLA A BASE DE CUADRADO DE 1/2" @ 2 CMS. DE SEPARACIÓN DE PAÑO A PAÑO EN SENTIDO TRANSVERSAL, ENMARCADO CON ANGULAR SW 1 1/4" X 1/8" DE ESPESOR ANCLADO CON VARILLAS DE 3/8" DE DIÁMETRO EN EL CONCRETO, INCLUYE: COLADERA DE CESPOL, CORTES, SOLDADURA, PINTURA ANTICORROSIVA Y PINTURA ESMALTE A DOS MANOS.</t>
  </si>
  <si>
    <t>BARRA DE CONCRETO DE 1.70X0.70X0.10 MT. DE ESPESOR, ANCLADA A MURO (3 LADOS), ARMADA CON VARILLAS Ø 3/8" @ 20 CM. EN AMBOS SENTIDOS, CONCRETO F'C=150 KG/CM2, CON PREPARACIÓN PARA 2 OVALINES Y RECUBIERTA CON AZULEJO 20X30 CM. COLOR SEGÚN PROYECTO, ASENTADO CON PEGAZULEJO Y EMBOQUILLADOR ANTI HONGOS CON ESQUINERO (TILE TRIM) DE PVC EN ARISTAS, INCLUYE: CONCRETO, ACERO, PEGAZULEJO, EMBOQUILLADOR ANTIHONGOS, MATERIAL, MANO DE OBRA, HERRAMIENTA, EQUIPO Y TODO LO NECESARIO PARA SU CORRECTA EJECUCIÓN.</t>
  </si>
  <si>
    <t>BARRA DE CONCRETO DE 1.65X0.70X0.10 MT. DE ESPESOR, ANCLADA A MURO (2 LADOS) Y UNA MOCHETA DE 0.70X0.90 MT. DE ALTURA A BASE DE TABIQUE JUNTEADO CON MORTERO CEM-ARENA 1:3, ACABADO PLANEADO FINO, ARMADA CON VARILLAS Ø 3/8" @ 20 CM. EN AMBOS SENTIDOS, CONCRETO F'C=150 KG/CM2, CON PREPARACIÓN PARA 2 OVALINES Y RECUBIERTA CON AZULEJO 20X30 CM. COLOR SEGÚN PROYECTO, ASENTADO CON PEGAZULEJO Y EMBOQUILLADOR ANTI HONGOS CON ESQUINERO (TILE TRIM) DE PVC EN ARISTAS, INCLUYE: CONCRETO, ACERO, PEGAZULEJO, EMBOQUILLADOR ANTIHONGOS, MATERIAL, MANO DE OBRA, HERRAMIENTA, EQUIPO Y TODO LO NECESARIO PARA SU CORRECTA EJECUCIÓN.</t>
  </si>
  <si>
    <t>BARRA DE CONCRETO DE 2.505X0.60X0.08 MT., CON HUECO PARA TARJA DE 52X80 CM. Y OVALÍN DE SOBREPONER  ARMADA CON VAR. Ø 3/8" @ 20 CM. EN AMBOS SENTIDOS, CONCRETO F'C=150 KG/CM2., ANCLADA A MURO (2 LADOS) Y 2 MOCHETAS DE 0.60X0.15X0.84 MT. A BASE DE TABIQUE JUNTEADO CON MORTERO CEM-ARENA 1:3, ACABADO PLANEADO FINO, RECUBIERTA CON LAMBRÍN DE AZULEJO 20X30 CM. ASENTADO CON PEGAZULEJO Y EMBOQUILLADOR ANTI-HONGOS, INCLUYE: MATERIAL, MANO DE OBRA, HERRAMIENTA, EQUIPO Y TODO LO NECESARIO PARA SU CORRECTA EJECUCIÓN.</t>
  </si>
  <si>
    <t>AREA DE DENTISTA</t>
  </si>
  <si>
    <t>P12S02C011</t>
  </si>
  <si>
    <t>ESPEJO CON VIDRIO 1/4" DE 1.55X0.60 MTS. Y MARCO PERIMETRAL BISELADO ESQUINAS REDONDEADAS 3 CMS. DE RADIO, INCLUYE: MATERIAL, MANO DE OBRA, HERRAMIENTA Y EQUIPO.</t>
  </si>
  <si>
    <t>P12S02C003</t>
  </si>
  <si>
    <t>ESPEJO DE 60 x 60 cm CON MARCO DE ALUMINIO NATURAL, INCLUYE: SUMINISTRO E INSTALACIÓN, MATERIAL, MANO DE OBRA Y HERRAMIENTA.</t>
  </si>
  <si>
    <t>BAÑOS MUJERES</t>
  </si>
  <si>
    <t>BAÑO-REGADERA</t>
  </si>
  <si>
    <t>P17S08C039</t>
  </si>
  <si>
    <t>DISPENSADOR PARA PAPEL HIGIÉNICO TAMAÑO JUMBO MONTADO EN SUPERFICIE, MODELO B-2890 MARCA BOBRICK, INCLUYE: MATERIAL, FLETE, MANO DE OBRA Y HERRAMIENTA.</t>
  </si>
  <si>
    <t>P17S08C040</t>
  </si>
  <si>
    <t>DISPENSADOR DE JABÓN, POSICIÓN HORIZONTAL, MODELO B-2112, MONTADO EN SUPERFICIE, MARCA BOBRICK, INCLUYE: MATERIAL, FLETE, MANO DE OBRA Y HERRAMIENTA.</t>
  </si>
  <si>
    <t>P17S08C041</t>
  </si>
  <si>
    <t>DISPENSADOR PARA TOALLAS DE PAPEL INTERDOBLADAS  MONTADA EN SUPERFICIE, MODELO B-2974, MARCA BOBRICK, INCLUYE: MATERIAL, FLETE, MANO DE OBRA Y HERRAMIENTA.</t>
  </si>
  <si>
    <t>FISIOLOGIA Y AUDIOMETRIA</t>
  </si>
  <si>
    <t>P17S05C006</t>
  </si>
  <si>
    <t>TARJA DE ACERO INOXIDABLE ACABADO CROMO DE 49X47 CM., INCLUYE: CÉSPOL CROMADO, MARCA HELVEX O SIMILAR, LLAVE MEZCLADORA CON MANERALES DE ACERO, MANGUERAS, LLAVES DE CONTROL, FIJACIÓN, CONEXIÓN, PRUEBAS, MATERIAL, MANO DE OBRA, HERRAMIENTA Y/O EQUIPO Y TODO LO NECESARIO PARA SU CORRECTA EJECUCIÓN.</t>
  </si>
  <si>
    <t>BARRA DE CONCRETO DE 2.505X0.60X0.08 MT., CON HUECO PARA TARJA DE 49X47 CM.,  ARMADA CON VAR. Ø 3/8" @ 20 CM. EN AMBOS SENTIDOS, CONCRETO F'C=150 KG/CM2., ANCLADA A MURO (2 LADOS) Y 2 MOCHETAS DE 0.60X0.15X0.84 MT. A BASE DE TABIQUE JUNTEADO CON MORTERO CEM-ARENA 1:3, ACABADO PLANEADO FINO, RECUBIERTA CON LAMBRÍN DE AZULEJO 20X30 CM. ASENTADO CON PEGAZULEJO Y EMBOQUILLADOR ANTI-HONGOS, INCLUYE: MATERIAL, MANO DE OBRA, HERRAMIENTA, EQUIPO Y TODO LO NECESARIO PARA SU CORRECTA EJECUCIÓN.</t>
  </si>
  <si>
    <t>AREA TERAPIA OCUPACIONAL</t>
  </si>
  <si>
    <t>P09S10C049</t>
  </si>
  <si>
    <t>PASAMANOS CLÁSICO TIPO BARRA DE PROTECCIÓN DE MURO DE 140 MM. DE ALTURA, MODELO HRB-4CN ACROVYN 4000, CON RETEN CONTINUO DE ALUMINIO, SUJECIÓN QUIK-LOCK Y CUBIERTA VINIL-ACRILICA EN COLOR STANDART, EN TRAMOS DE 6.096 M. INCLUYE: TAPA TERMINAL V.R., TAPA DE ESQUINA EXT. 90° V.R., ESQUINERO MODELO SSM-204N, ELEMENTOS DE FIJACIÓN, TORNILLOS HEX CABEZA RANURADA DE 1/4"-20X5" CON ARANDELAS Y TUERCAS DE SEGURIDAD, SUMINISTRO DE MATERIALES, MANO DE OBRA, HERRAMIENTA Y EQUIPO.</t>
  </si>
  <si>
    <t>O - X</t>
  </si>
  <si>
    <t>AMPLIACION DE EL EDIFICIO C-4 (MODULO DIRECION GENERAL,COCINA Y BAÑOS)</t>
  </si>
  <si>
    <t>OBRA: AMPLIACIÓN DE EDIFIFICIO C-4 (MÓDULO DIRECCIÓN GENERGENERAL, COCINA Y BAÑOS)</t>
  </si>
  <si>
    <t>UBICACION: MPIO. CULIACÁN</t>
  </si>
  <si>
    <t>P03S10C004</t>
  </si>
  <si>
    <t>MURO DE 14 cm DE ESPESOR A BASE DE TABIQUE ROJO RECOCIDO DE 7x14x28 cm ASENTADO CON MORTERO CAL-ARENA PROPORCIÓN 1:3 DE 0.00 a 3.00 m DE ALTURA ACABADO COMÚN, INCLUYE: MATERIALES, MANO DE OBRA, HERRAMIENTA Y EQUIPO.</t>
  </si>
  <si>
    <t>P03S20C038</t>
  </si>
  <si>
    <t>ENRASE DE TABIQUE ROJO RECOCIDO DE 14 CM. DE ESPESOR ASENTADO C/MORTERO CEM-ARENA 1:3 HASTA 6.00 M. DE ALTURA ACABADO COMÚN, INCLUYE: ELEVACIÓN DE MATERIALES, MANO DE OBRA Y HERRAMIENTA.</t>
  </si>
  <si>
    <t>P03S27</t>
  </si>
  <si>
    <t xml:space="preserve">CASTILLOS, DALAS, CADENAS Y COLUMNAS DE CONCRETO HIDRÁULICO </t>
  </si>
  <si>
    <t>P03S27C716</t>
  </si>
  <si>
    <t>CASTILLO DE 15X15 CM., ARMADO CON 4 VAR. Ø 3/8" Y ESTRIBOS Ø 1/4" @ 20 CM., CONCRETO F'C=200 KG/CM2 T.M.A. 3/4", ACABADO COMÚN, INCLUYE: CIMBRA, DESCIMBRA, HABILITADO Y ARMADO DEL ACERO, AMARRES, FABRICACIÓN Y COLADO DEL CONCRETO, DESPERDICIOS, MATERIAL, MANO DE OBRA Y HERRAMIENTA. DE 3.00 A 6.00 MT. DE ALTURA.</t>
  </si>
  <si>
    <t>P03S27C013</t>
  </si>
  <si>
    <t>CASTILLO DE 15 x 15 cm, ARMADO CON 4 VARILLAS DE Ø 3/8" Y ESTRIBOS DE Ø 1/4" @ 20 cm CONCRETO F'c=150 Kg/cm2 T.M.A. 3/4" ACABADO COMÚN DE 0.00 a 3.00 m DE ALTURA, INCLUYE: HABILITADO DE ACERO, RECORTES, DESPERDICIOS, ELABORACIÓN DE CONCRETO, VIBRADO, CURADO, CIMBRA EN DOS CARAS, DESCIMBRA, MATERIAL, MANO DE OBRA, HERRAMIENTA Y EQUIPO.</t>
  </si>
  <si>
    <t>P03S27C121</t>
  </si>
  <si>
    <t>DALA DE CERRAMIENTO DE 15 x 20 cm ARMADA CON 4 VARILLAS DE Ø 3/8" Y ESTRIBOS DE Ø 1/4" @ 20 cm CONCRETO F'c=200 Kg/cm2 T.M.A. 3/4", ACABADO COMÚN DE 0.00 a 3.00 m DE ALTURA, INCLUYE: ANCLAJE, HABILITADO DE ACERO, RECORTES, DESPERDICIOS, CIMBRA, DESCIMBRA, FABRICACIÓN DEL CONCRETO, COLADO, VIBRADO, CURADO, MATERIALES, MANO DE OBRA, HERRAMIENTA Y EQUIPO.</t>
  </si>
  <si>
    <t>A - B</t>
  </si>
  <si>
    <t>C - E</t>
  </si>
  <si>
    <t>E - F</t>
  </si>
  <si>
    <t>2'</t>
  </si>
  <si>
    <t>2''</t>
  </si>
  <si>
    <t>2'''</t>
  </si>
  <si>
    <t>2 A 3</t>
  </si>
  <si>
    <t xml:space="preserve">C - D </t>
  </si>
  <si>
    <t xml:space="preserve">D - E  </t>
  </si>
  <si>
    <t>A - F</t>
  </si>
  <si>
    <t>A -F</t>
  </si>
  <si>
    <t>C - F</t>
  </si>
  <si>
    <t>B - C</t>
  </si>
  <si>
    <t>C - D</t>
  </si>
  <si>
    <t>D - E</t>
  </si>
  <si>
    <t xml:space="preserve">C - E </t>
  </si>
  <si>
    <t>MURO DE TABLATOCA</t>
  </si>
  <si>
    <t>APLANADOS</t>
  </si>
  <si>
    <t>PLAFÓN R.H.</t>
  </si>
  <si>
    <t>PLAFÓN DE TABLAROCA YESO</t>
  </si>
  <si>
    <t>P15S05C168</t>
  </si>
  <si>
    <t xml:space="preserve">PISO ANTIDERRAPANTE DE 50 X50 CMS DE COLOR GRIS  MODELO ESTRACTA  MARCA INTERCERAMIC INCLUYE: SUMINISTRO DE LOS MATERIALES, MANO DE OBRA, HERRAMIENTA Y TODO LO NECESARIO PARA SU EJECUCION. </t>
  </si>
  <si>
    <t>P15S05C032</t>
  </si>
  <si>
    <t>PISO DE CERÁMICA DE 50X50 CM., MARCA INTERCERAMIC, PARA TRÁFICO PESADO, ASENTADO CON ADHESIVO PARA PISO, CON EMBOQUILLADOR DE COLOR DE COLOR CLARO, INCLUYE: RECORTES, LIMPIEZA, MATERIAL, MANO DE OBRA, HERRAMIENTA, EQUIPO Y TODO LO NECESARIO PARA SU CORRECTA EJECUCIÓN. EN ALTURAS DE 0.00 A 3.00 MT. DE ALTURA.</t>
  </si>
  <si>
    <t>P03S38C007</t>
  </si>
  <si>
    <t>FIRME DE 10 CM. DE ESPESOR DE CONCRETO F'c=150 Kg/cm2 T.M.A. 3/4" REFORZADO CON MALLA-LAC 6-6/10X10, ACABADO PLANEADO, INCLUYE: CIMBRA EN FRONTERAS, DESCIMBRA, REGLEADO, FABRICACIÓN Y COLADO DE CONCRETO, MATERIALES, MANO DE OBRA Y HERRAMIENTA.</t>
  </si>
  <si>
    <t>P03S30C036</t>
  </si>
  <si>
    <t>LOSA ALIGERADA DE 25 CM. DE ESP. CON NERVADURAS DE 10X25 CM., ARM. CON 2 VAR. Ø 3/8", 1 BAST. Ø 3/8" A L/4 LECHO SUP., 1 BAST. 3/8" A L/5 LECHO INF., EST. TIPO "S" DE 1/4" @ 15, 20, 15 CM., SENT. TRANSV. Y NERV. 10X25 CM., ARM. CON 2 VAR. Ø 1/2", EST. TIPO "S" DE 1/4" @ 20 CM. CON CASETÓN 60X60X20 CM., CAPA DE COMPRESIÓN DE 5 CM. CON MALLA-LAC 6X6/10-10, CONCRETO F'C=250 KG/CM2, DE 0.00 A 3.00 MT. DE ALTURA.</t>
  </si>
  <si>
    <t>P03S01C015</t>
  </si>
  <si>
    <t>ENTORTADO CON MORTERO CEMENTO-ARENA-JAL PROPORCIÓN 1:3:5, DE 10 cm DE ESPESOR PROMEDIO, PARA GENERAR PENDIENTE, INCLUYE: LIMPIEZA, MATERIAL, MANO DE OBRA, HERRAMIENTA Y EQUIPO.</t>
  </si>
  <si>
    <t>P03S01C025</t>
  </si>
  <si>
    <t>CHAFLÁN CON MORTERO CEMENTO ARENA 1:3 EN AZOTEA, SECCIÓN 15X15 CM., DE 3.00 A 6.00 MT. DE ALTURA, INCLUYE: ELEVACIONES, MATERIAL, MANO DE OBRA Y HERRAMIENTA.</t>
  </si>
  <si>
    <t>P17S10C024</t>
  </si>
  <si>
    <t>SÉPTICO DE 0.80 x 0.40 x 0.40 m DE ALTURA A BASE DE TABIQUE ROJO RECOCIDO 7 x 14 x 28 cm, ASENTADO CON MORTERO CEM-ARENA 1:3 ACABADO FLOTEADO POR EL EXTERIOR Y PULIDO EN EL INTERIOR CON PISO DE CONCRETO ARMADO DE 10 cm DE ESPESOR ACABADO PULIDO, ARMADO CON  MALLA-LAC 6X6/10-10, CON CONCRETO F'c=150 kg/cm2, INCLUYE: MATERIAL, MANO DE OBRA, VIBRADO, CURADO, HERRAMIENTA Y EQUIPO.</t>
  </si>
  <si>
    <t>P17S01C017</t>
  </si>
  <si>
    <t>W.C. BLANCO MODELO SIENA MARCA LAMOSA CON TANQUE BAJO, INCLUYE: ASIENTO, JUNTA DE CERA, LLAVE DE CONTROL ANGULAR DE 13 MM, MANGUERA FLEXIBLE COFLEX, FIJACIÓN, MANO DE OBRA, MATERIAL, HERRAMIENTA Y EQUIPO.</t>
  </si>
  <si>
    <t>P03S32C019</t>
  </si>
  <si>
    <t>BARRA DE CONCRETO DE 3.15X0.60X0.10 MT., ARMADA CON VAR. Ø 3/8" @ 20 CM. EN AMBOS SENTIDOS, CONCRETO F'C=150 KG/CM2., ANCLADA A MURO, RECUBIERTO DE PLACA DE MÁRMOL DE 1RA. CALIDAD, INCLUYE: 3 OVALINES CON LLAVE ECONOMIZADORA CIERRE AUTOMÁTICO CON TODOS LOS ACCESORIOS PARA SU PERFECTA INSTALACIÓN.</t>
  </si>
  <si>
    <t>P17S06C010</t>
  </si>
  <si>
    <t>LAVABO MODELO VIENA BLANCO DE PEDESTAL, MARCA LAMOSA, INCLUYE: MEZCLADORA HELVEX MI-01-S/C, CON MANERALES, CESPOL CROMADO, MANGUERA ALIMENTADORA, LLAVE ANGULAR, MANO DE OBRA, HERRAMIENTA, EQUIPO Y TODO LO NECESARIO PARA SU CORRECTA EJECUCIÓN.</t>
  </si>
  <si>
    <t>P21S31C105</t>
  </si>
  <si>
    <t>EQUIPO TIPO MINI-SPLIT MARCA TRANE CON CAPACIDAD PARA 2 TR. INCLUYE: SUMINISTRO E INSTALACIÓN DE EQUIPO, TUBERÍA DE COBRA, AISLAMIENTO, INERCONEXIÓN DE EVAPORADOR Y CONDENSADORA, CARGA DE GAS REFRIGERANTE, MANO DE OBRA, ARRANQUE Y PRUEBAS.</t>
  </si>
  <si>
    <t>P21S31</t>
  </si>
  <si>
    <t xml:space="preserve">PRUEBA DE EQUIPO ELECTROMECÁNICO </t>
  </si>
  <si>
    <t>P21</t>
  </si>
  <si>
    <t>INSTALACIÓN DE AIRE ACONDICIONADO</t>
  </si>
  <si>
    <t>P15S06C029</t>
  </si>
  <si>
    <t>ZOCLO DE CERÁMICA DE 7X50 CM., MARCA INTERCERAMIC, ASENTADO CON ADHESIVO PARA PISO Y EMBOQUILLADOR DE COLOR, DE 0.00 A 3.00 M. DE ALTURA, INCLUYE: RECORTES, LIMPIEZA, MATERIAL, MANO DE OBRA, HERRAMIENTA, EQUIPO Y TODO LO NECESARIO PARA SU CORRECTA EJECUCIÓN.</t>
  </si>
  <si>
    <r>
      <t>MAMPARA SANITARIA PANEL CENTRAL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 0.40 X 1.80 MT., MODELO 4200 ESTANDAR, MARCA SANILOCK CLAVE 4003-8, INCLUYE: SUMINISTRO E INSTALACIÓN, NIVELACIÓN, ACCESORIOS, MANO DE OBRA, HERRAMIENTA Y EQUIPO.</t>
    </r>
  </si>
  <si>
    <t>MAMPARA SANITARIA PILASTRA EN PARED DE 0.34 X 1.80 MT., MODELO 4200 ESTANDAR, MARCA SANILOCK CLAVE 4002-7, INCLUYE: SUMINISTRO E INSTALACIÓN, NIVELACIÓN, ACCESORIOS, MANO DE OBRA, HERRAMIENTA Y EQUIPO.</t>
  </si>
  <si>
    <r>
      <t>MAMPARA SANITARIA PANEL CENTRAL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 0.60 X 1.80 MT., MODELO 4200 ESTANDAR, MARCA SANILOCK CLAVE 4003-0, INCLUYE: SUMINISTRO E INSTALACIÓN, NIVELACIÓN, ACCESORIOS, MANO DE OBRA, HERRAMIENTA Y EQUIPO.</t>
    </r>
  </si>
  <si>
    <t>MAMPARA SANITARIA PILASTRA EN PARED DE 0.60 X 1.80 MT., MODELO 4200 ESTANDAR, MARCA SANILOCK CLAVE 4002-0, INCLUYE: SUMINISTRO E INSTALACIÓN, NIVELACIÓN, ACCESORIOS, MANO DE OBRA, HERRAMIENTA Y EQUIPO.</t>
  </si>
  <si>
    <t>P13S02C260</t>
  </si>
  <si>
    <t>PUERTA ABATIBLE DE 0.70 X 2.20 MTS. DE ALTURA A BASE DE BASTIDOR DE MADERA DE CAOBILLA, TAMBOR DE TRIPLAY DE 3MM., MARCO Y VISTAS DE MADERA DE CAOBILLA, INCLUYE: CHAPA DE PERILLA, BISAGRAS, PINTURA, ENTINTADO Y BARNIZADO, MATERIAL, MANO DE OBRA, HERRAMIENTA Y EQUIPO.</t>
  </si>
  <si>
    <t>P13S02C317</t>
  </si>
  <si>
    <t xml:space="preserve">PUERTA DE 1.10X2.10 MTS. A BASE DE TAMBOR DE CAOBILLA FORRADA CON FORMAICA COLOR BLANCO HUESO EN AMBAS CARAS Y ARISTAS REDONDEADAS, INCLUYE: MARCO DE PERFIL DE ALUMINIO NATURAL L-3, CHAPA TIPO BOLA MODELO B1-1126CR FANAL, BISAGRA 3", MATERIAL, MANO DE OBRA, HERRAMIENTA, ACCESORIOS Y TODO LO NECESARIO PARA SU CORRECTA EJECUCIÓN. </t>
  </si>
  <si>
    <t>P13S02C322</t>
  </si>
  <si>
    <t>PUERTA DE 1.00X2.20 MT. ABATIBLE  A BASE DE BASTIDORES INTERNOS DE CEDRO Y TRIPLAY DE CAOBILLA DE 3 MM. UNA CARA  FORRADAS CON FORMAICA  COLOR HUESO Y LA OTRA DE LAMINA LISA CAL. 16 COLOR HUESO, INCLUYE: MARCO FORJADO CON LAMINA CAL. 20 DE ACERO INOXIDABLE, PLACA DE EMPUJE Y JALADERA DE ACERO INOXIDABLE 304, CON ANCHO DE 15 CM. EN AMBAS CARAS, BISAGRAS DE ACERO INOXIDABLE, MATERIAL, MANO DE OBRA, HERRAMIENTA Y EQUIPO.</t>
  </si>
  <si>
    <t>P11S01C156</t>
  </si>
  <si>
    <t>CANCELERÍA DE BASE DE ALUMINIO NATURAL L-2 Y CRISTAL FILTRA SOL DE 6 MM. EN SECCIÓN FIJA Y CORREDIZA, INCLUYE: MATERIALES, MANO DE OBRA, HERRAMIENTA Y EQUIPO.</t>
  </si>
  <si>
    <t>SUMINISTRO Y COLOCACIÓN DE CANCEL DE 2.10X2.10 MTS. DE ALTURA C/PUERTA DE 1.10X2.10 MTS. Y UN FIJO LATERAL DE 1.001X2.10 MTS. A BASE DE ALUMINIO BLANCO L-3 Y CRISTAL CLARO DE 6 MM. INCLUYE: CERRADURA MOD. 575 ABL C/MANIJA, BISAGRAS Y ACCESORIOS.</t>
  </si>
  <si>
    <t>CANCEL DE 1.80X2.10 MTS. DE ALTURA CON DOBLE PUERTA ABATIBLE DE 0.90X2.10 MTS. CADA UNA A BASE DE ALUMINIO BRILLANTE L-3 Y CRISTAL TINTEX DE 6 MM., INCLUYE: CERRADURA PHILLIPS MODELO 575 MM. ANE CON MANIJA O SIMILAR, JALADERA TUBULAR "L" DE ALUMINIO TIPO GN 168 MARCA HERRALUM O SIMILAR, BISAGRA DE PISO MODELO 1500 MARCA PHILLIPS, ACCESORIOS, MANO DE OBRA, HERRAMIENTA, EQUIPO Y TODO LO NECESARIO PARA SU CORRECTA EJECUCION.</t>
  </si>
  <si>
    <t>P03S27C089</t>
  </si>
  <si>
    <t>DALA DE DESPLANTE DE CONCRETO HIDRÁULICO RESISTENCIA NORMAL F'C=150 KG/CM2, REFORZADA CON 4 VARILLAS DE 9.52MM (3/8") Y ESTRIBOS DE 6.35 (1/4") DE DIÁMETRO @ 20 CMS. ACABADO COMÚN, INCLUYE: CIMBRA, DESCIMBRA, HABILITADO Y ARMADO DEL ACERO, ACARREO DE LOS MATERIALES, MANO DE OBRA Y HERRAMIENTA. SECCIÓN DE 15 X 25 CMS.</t>
  </si>
  <si>
    <t>P03S10</t>
  </si>
  <si>
    <t>MUROS DE TABIQUE ROJO RECOCIDO</t>
  </si>
  <si>
    <t>P03S20</t>
  </si>
  <si>
    <t>ENRASE</t>
  </si>
  <si>
    <t>P03S38</t>
  </si>
  <si>
    <t>FIRMES Y PISOS DE CONCRETO</t>
  </si>
  <si>
    <t>P03S01</t>
  </si>
  <si>
    <t>ENLADRILLADOS, ENTORTADOS Y CHAFLANES EN  AZOTEAS</t>
  </si>
  <si>
    <t>P17S01C025</t>
  </si>
  <si>
    <t>MINGITORIO AUSTRAL MARCA LAMOSA O SIMILAR, INCLUYE: PIEZAS ESPECIALES PARA SU CONEXIÓN A LAS INSTALACIONES HIDRÁULICAS Y SANITARIAS.</t>
  </si>
  <si>
    <t>FECHA: 27 / JULIO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</si>
</sst>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15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sz val="12"/>
      <color theme="1"/>
      <name val="Arial"/>
      <family val="2"/>
    </font>
    <font>
      <b/>
      <sz val="12"/>
      <name val="Times New Roman"/>
      <family val="1"/>
    </font>
    <font>
      <b/>
      <sz val="21"/>
      <name val="Times New Roman"/>
      <family val="1"/>
    </font>
    <font>
      <b/>
      <u/>
      <sz val="12"/>
      <color theme="1"/>
      <name val="Arial"/>
      <family val="2"/>
    </font>
    <font>
      <b/>
      <sz val="24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EA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04">
    <xf numFmtId="0" fontId="0" fillId="0" borderId="0" xfId="0"/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vertical="center" wrapText="1"/>
    </xf>
    <xf numFmtId="0" fontId="12" fillId="2" borderId="1" xfId="0" applyNumberFormat="1" applyFont="1" applyFill="1" applyBorder="1" applyAlignment="1" applyProtection="1">
      <alignment horizontal="center" vertical="top"/>
    </xf>
    <xf numFmtId="0" fontId="0" fillId="2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top"/>
    </xf>
    <xf numFmtId="2" fontId="11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2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wrapText="1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 applyProtection="1">
      <alignment vertical="center"/>
    </xf>
    <xf numFmtId="164" fontId="12" fillId="2" borderId="0" xfId="0" applyNumberFormat="1" applyFont="1" applyFill="1" applyAlignment="1" applyProtection="1">
      <alignment horizontal="left" vertical="top" wrapText="1"/>
    </xf>
    <xf numFmtId="2" fontId="1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left" vertical="top" wrapText="1"/>
    </xf>
    <xf numFmtId="2" fontId="20" fillId="0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center" wrapText="1"/>
    </xf>
    <xf numFmtId="0" fontId="22" fillId="2" borderId="1" xfId="0" applyNumberFormat="1" applyFont="1" applyFill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vertical="center" wrapText="1"/>
    </xf>
    <xf numFmtId="0" fontId="22" fillId="2" borderId="1" xfId="0" applyNumberFormat="1" applyFont="1" applyFill="1" applyBorder="1" applyAlignment="1" applyProtection="1">
      <alignment horizontal="center" vertical="top"/>
    </xf>
    <xf numFmtId="0" fontId="23" fillId="2" borderId="1" xfId="0" applyFont="1" applyFill="1" applyBorder="1" applyAlignment="1">
      <alignment wrapText="1"/>
    </xf>
    <xf numFmtId="0" fontId="21" fillId="2" borderId="1" xfId="0" applyNumberFormat="1" applyFont="1" applyFill="1" applyBorder="1" applyAlignment="1" applyProtection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distributed" vertical="justify"/>
    </xf>
    <xf numFmtId="0" fontId="23" fillId="0" borderId="1" xfId="0" applyFont="1" applyFill="1" applyBorder="1" applyAlignment="1">
      <alignment wrapText="1"/>
    </xf>
    <xf numFmtId="0" fontId="21" fillId="0" borderId="1" xfId="0" applyNumberFormat="1" applyFont="1" applyFill="1" applyBorder="1" applyAlignment="1" applyProtection="1">
      <alignment horizontal="distributed" vertical="center"/>
    </xf>
    <xf numFmtId="2" fontId="24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 applyProtection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top"/>
    </xf>
    <xf numFmtId="164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 applyProtection="1">
      <alignment horizontal="distributed" vertical="justify"/>
    </xf>
    <xf numFmtId="0" fontId="13" fillId="0" borderId="1" xfId="0" applyNumberFormat="1" applyFont="1" applyFill="1" applyBorder="1" applyAlignment="1" applyProtection="1">
      <alignment horizontal="distributed" vertical="center"/>
    </xf>
    <xf numFmtId="49" fontId="1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2" fontId="13" fillId="5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11" fillId="5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left" vertical="center" wrapText="1"/>
    </xf>
    <xf numFmtId="0" fontId="12" fillId="7" borderId="1" xfId="0" applyNumberFormat="1" applyFont="1" applyFill="1" applyBorder="1" applyAlignment="1" applyProtection="1">
      <alignment horizontal="center" vertical="center"/>
    </xf>
    <xf numFmtId="164" fontId="12" fillId="7" borderId="1" xfId="0" applyNumberFormat="1" applyFont="1" applyFill="1" applyBorder="1" applyAlignment="1" applyProtection="1">
      <alignment vertical="center" wrapText="1"/>
    </xf>
    <xf numFmtId="0" fontId="12" fillId="7" borderId="1" xfId="0" applyNumberFormat="1" applyFont="1" applyFill="1" applyBorder="1" applyAlignment="1" applyProtection="1">
      <alignment horizontal="center" vertical="top"/>
    </xf>
    <xf numFmtId="0" fontId="0" fillId="7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EAC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3</xdr:row>
      <xdr:rowOff>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1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3</xdr:row>
      <xdr:rowOff>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0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3"/>
  <sheetViews>
    <sheetView tabSelected="1" view="pageBreakPreview" zoomScale="68" zoomScaleNormal="100" zoomScaleSheetLayoutView="68" workbookViewId="0">
      <pane ySplit="4" topLeftCell="A245" activePane="bottomLeft" state="frozen"/>
      <selection pane="bottomLeft" activeCell="L375" sqref="L375"/>
    </sheetView>
  </sheetViews>
  <sheetFormatPr baseColWidth="10" defaultRowHeight="15.75" x14ac:dyDescent="0.25"/>
  <cols>
    <col min="1" max="1" width="15.5703125" style="4" customWidth="1"/>
    <col min="2" max="2" width="108.140625" style="5" customWidth="1"/>
    <col min="3" max="3" width="7.7109375" style="3" customWidth="1"/>
    <col min="4" max="7" width="10.7109375" style="3" customWidth="1"/>
    <col min="8" max="8" width="7.7109375" style="3" customWidth="1"/>
    <col min="9" max="9" width="13.7109375" style="3" customWidth="1"/>
    <col min="10" max="10" width="11.7109375" style="6" customWidth="1"/>
    <col min="11" max="11" width="11.7109375" style="3" customWidth="1"/>
    <col min="12" max="12" width="30.7109375" style="3" customWidth="1"/>
  </cols>
  <sheetData>
    <row r="1" spans="1:12" s="2" customFormat="1" ht="30" customHeight="1" x14ac:dyDescent="0.25">
      <c r="A1" s="96"/>
      <c r="B1" s="97" t="s">
        <v>13</v>
      </c>
      <c r="C1" s="98" t="s">
        <v>1</v>
      </c>
      <c r="D1" s="98"/>
      <c r="E1" s="98"/>
      <c r="F1" s="98"/>
      <c r="G1" s="98"/>
      <c r="H1" s="98"/>
      <c r="I1" s="98"/>
      <c r="J1" s="98"/>
      <c r="K1" s="98"/>
      <c r="L1" s="98"/>
    </row>
    <row r="2" spans="1:12" s="2" customFormat="1" ht="38.1" customHeight="1" x14ac:dyDescent="0.25">
      <c r="A2" s="96"/>
      <c r="B2" s="97"/>
      <c r="C2" s="99" t="s">
        <v>565</v>
      </c>
      <c r="D2" s="99"/>
      <c r="E2" s="99"/>
      <c r="F2" s="99"/>
      <c r="G2" s="99"/>
      <c r="H2" s="99"/>
      <c r="I2" s="99"/>
      <c r="J2" s="99"/>
      <c r="K2" s="99" t="s">
        <v>653</v>
      </c>
      <c r="L2" s="99"/>
    </row>
    <row r="3" spans="1:12" s="2" customFormat="1" ht="38.1" customHeight="1" x14ac:dyDescent="0.25">
      <c r="A3" s="96"/>
      <c r="B3" s="97"/>
      <c r="C3" s="99" t="s">
        <v>566</v>
      </c>
      <c r="D3" s="99"/>
      <c r="E3" s="99"/>
      <c r="F3" s="99"/>
      <c r="G3" s="99"/>
      <c r="H3" s="99"/>
      <c r="I3" s="99"/>
      <c r="J3" s="99"/>
      <c r="K3" s="99" t="s">
        <v>14</v>
      </c>
      <c r="L3" s="99"/>
    </row>
    <row r="4" spans="1:12" s="8" customFormat="1" ht="20.100000000000001" customHeight="1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0</v>
      </c>
      <c r="J4" s="9" t="s">
        <v>10</v>
      </c>
      <c r="K4" s="9" t="s">
        <v>11</v>
      </c>
      <c r="L4" s="9" t="s">
        <v>12</v>
      </c>
    </row>
    <row r="5" spans="1:12" s="7" customFormat="1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7" customFormat="1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7" customFormat="1" ht="20.100000000000001" customHeight="1" x14ac:dyDescent="0.25">
      <c r="A7" s="16" t="s">
        <v>168</v>
      </c>
      <c r="B7" s="17" t="s">
        <v>169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s="7" customFormat="1" ht="20.100000000000001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s="7" customFormat="1" ht="20.100000000000001" customHeight="1" x14ac:dyDescent="0.25">
      <c r="A9" s="16" t="s">
        <v>649</v>
      </c>
      <c r="B9" s="17" t="s">
        <v>650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7" customFormat="1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7" customFormat="1" ht="31.5" x14ac:dyDescent="0.25">
      <c r="A11" s="11" t="s">
        <v>607</v>
      </c>
      <c r="B11" s="12" t="s">
        <v>608</v>
      </c>
      <c r="C11" s="13"/>
      <c r="D11" s="18"/>
      <c r="E11" s="14"/>
      <c r="F11" s="14"/>
      <c r="G11" s="14"/>
      <c r="H11" s="14"/>
      <c r="I11" s="14"/>
      <c r="J11" s="83">
        <f>SUM(I12)</f>
        <v>290.25</v>
      </c>
      <c r="K11" s="11" t="s">
        <v>15</v>
      </c>
      <c r="L11" s="18"/>
    </row>
    <row r="12" spans="1:12" s="7" customFormat="1" ht="20.100000000000001" customHeight="1" x14ac:dyDescent="0.25">
      <c r="A12" s="1"/>
      <c r="B12" s="1"/>
      <c r="C12" s="1"/>
      <c r="D12" s="1"/>
      <c r="E12" s="19">
        <v>290.25</v>
      </c>
      <c r="F12" s="19"/>
      <c r="G12" s="19"/>
      <c r="H12" s="19">
        <v>1</v>
      </c>
      <c r="I12" s="87">
        <f t="shared" ref="I12" si="0">ROUND(PRODUCT(E12:H12),3)</f>
        <v>290.25</v>
      </c>
      <c r="J12" s="1"/>
      <c r="K12" s="1"/>
      <c r="L12" s="1"/>
    </row>
    <row r="13" spans="1:12" s="7" customFormat="1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7" customFormat="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s="7" customFormat="1" ht="31.5" x14ac:dyDescent="0.25">
      <c r="A15" s="11" t="s">
        <v>609</v>
      </c>
      <c r="B15" s="12" t="s">
        <v>610</v>
      </c>
      <c r="C15" s="13"/>
      <c r="D15" s="18"/>
      <c r="E15" s="14"/>
      <c r="F15" s="14"/>
      <c r="G15" s="14"/>
      <c r="H15" s="14"/>
      <c r="I15" s="14"/>
      <c r="J15" s="83">
        <f>SUM(I16)</f>
        <v>75.150000000000006</v>
      </c>
      <c r="K15" s="11" t="s">
        <v>38</v>
      </c>
      <c r="L15" s="18"/>
    </row>
    <row r="16" spans="1:12" s="7" customFormat="1" ht="20.100000000000001" customHeight="1" x14ac:dyDescent="0.25">
      <c r="A16" s="1"/>
      <c r="B16" s="1"/>
      <c r="C16" s="1"/>
      <c r="D16" s="1"/>
      <c r="E16" s="19">
        <v>75.150000000000006</v>
      </c>
      <c r="F16" s="19"/>
      <c r="G16" s="19"/>
      <c r="H16" s="19">
        <v>1</v>
      </c>
      <c r="I16" s="87">
        <f t="shared" ref="I16" si="1">ROUND(PRODUCT(E16:H16),3)</f>
        <v>75.150000000000006</v>
      </c>
      <c r="J16" s="1"/>
      <c r="K16" s="1"/>
      <c r="L16" s="1"/>
    </row>
    <row r="17" spans="1:12" s="7" customFormat="1" ht="20.100000000000001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s="7" customFormat="1" ht="20.100000000000001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s="7" customFormat="1" ht="20.100000000000001" customHeight="1" x14ac:dyDescent="0.25">
      <c r="A19" s="16" t="s">
        <v>222</v>
      </c>
      <c r="B19" s="17" t="s">
        <v>223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7" customFormat="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s="7" customFormat="1" ht="31.5" x14ac:dyDescent="0.25">
      <c r="A21" s="11" t="s">
        <v>528</v>
      </c>
      <c r="B21" s="12" t="s">
        <v>529</v>
      </c>
      <c r="C21" s="13"/>
      <c r="D21" s="14"/>
      <c r="E21" s="14"/>
      <c r="F21" s="14"/>
      <c r="G21" s="14"/>
      <c r="H21" s="14"/>
      <c r="I21" s="14"/>
      <c r="J21" s="23">
        <f>SUM(I22)</f>
        <v>1</v>
      </c>
      <c r="K21" s="11" t="s">
        <v>9</v>
      </c>
      <c r="L21" s="14"/>
    </row>
    <row r="22" spans="1:12" s="7" customFormat="1" ht="20.100000000000001" customHeight="1" x14ac:dyDescent="0.25">
      <c r="A22" s="1"/>
      <c r="B22" s="1"/>
      <c r="C22" s="19"/>
      <c r="D22" s="19"/>
      <c r="E22" s="19"/>
      <c r="F22" s="19"/>
      <c r="G22" s="19"/>
      <c r="H22" s="19">
        <v>1</v>
      </c>
      <c r="I22" s="19">
        <f t="shared" ref="I22" si="2">ROUND(PRODUCT(E22:H22),3)</f>
        <v>1</v>
      </c>
      <c r="J22" s="1"/>
      <c r="K22" s="1"/>
      <c r="L22" s="1"/>
    </row>
    <row r="23" spans="1:12" s="7" customFormat="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7" customFormat="1" ht="20.100000000000001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s="7" customFormat="1" ht="31.5" x14ac:dyDescent="0.25">
      <c r="A25" s="11" t="s">
        <v>224</v>
      </c>
      <c r="B25" s="12" t="s">
        <v>225</v>
      </c>
      <c r="C25" s="13"/>
      <c r="D25" s="14"/>
      <c r="E25" s="14"/>
      <c r="F25" s="14"/>
      <c r="G25" s="14"/>
      <c r="H25" s="14"/>
      <c r="I25" s="14"/>
      <c r="J25" s="23">
        <f>SUM(I26)</f>
        <v>1</v>
      </c>
      <c r="K25" s="20" t="s">
        <v>9</v>
      </c>
      <c r="L25" s="14"/>
    </row>
    <row r="26" spans="1:12" s="7" customFormat="1" ht="20.100000000000001" customHeight="1" x14ac:dyDescent="0.25">
      <c r="A26" s="24"/>
      <c r="B26" s="24"/>
      <c r="C26" s="24"/>
      <c r="D26" s="24"/>
      <c r="E26" s="21"/>
      <c r="F26" s="21"/>
      <c r="G26" s="10"/>
      <c r="H26" s="10">
        <v>1</v>
      </c>
      <c r="I26" s="15">
        <f>ROUND(PRODUCT(E26:H26),3)</f>
        <v>1</v>
      </c>
      <c r="J26" s="1"/>
      <c r="K26" s="1"/>
      <c r="L26" s="24"/>
    </row>
    <row r="27" spans="1:12" s="7" customFormat="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s="7" customFormat="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s="7" customFormat="1" ht="20.100000000000001" customHeight="1" x14ac:dyDescent="0.25">
      <c r="A29" s="16" t="s">
        <v>226</v>
      </c>
      <c r="B29" s="17" t="s">
        <v>227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s="7" customFormat="1" ht="20.100000000000001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s="7" customFormat="1" ht="47.25" x14ac:dyDescent="0.25">
      <c r="A31" s="11" t="s">
        <v>534</v>
      </c>
      <c r="B31" s="12" t="s">
        <v>535</v>
      </c>
      <c r="C31" s="13"/>
      <c r="D31" s="14"/>
      <c r="E31" s="14"/>
      <c r="F31" s="14"/>
      <c r="G31" s="14"/>
      <c r="H31" s="14"/>
      <c r="I31" s="14"/>
      <c r="J31" s="23">
        <f>SUM(I32)</f>
        <v>1</v>
      </c>
      <c r="K31" s="20" t="s">
        <v>9</v>
      </c>
      <c r="L31" s="14"/>
    </row>
    <row r="32" spans="1:12" s="7" customFormat="1" ht="20.100000000000001" customHeight="1" x14ac:dyDescent="0.25">
      <c r="A32" s="24"/>
      <c r="B32" s="24"/>
      <c r="C32" s="24"/>
      <c r="D32" s="24"/>
      <c r="E32" s="21"/>
      <c r="F32" s="21"/>
      <c r="G32" s="10"/>
      <c r="H32" s="10">
        <v>1</v>
      </c>
      <c r="I32" s="15">
        <f>ROUND(PRODUCT(E32:H32),3)</f>
        <v>1</v>
      </c>
      <c r="J32" s="1"/>
      <c r="K32" s="1"/>
      <c r="L32" s="24"/>
    </row>
    <row r="33" spans="1:12" s="7" customFormat="1" ht="20.100000000000001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s="7" customFormat="1" ht="20.100000000000001" customHeight="1" x14ac:dyDescent="0.25">
      <c r="A34" s="16" t="s">
        <v>643</v>
      </c>
      <c r="B34" s="17" t="s">
        <v>644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s="7" customFormat="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s="7" customFormat="1" ht="47.25" x14ac:dyDescent="0.25">
      <c r="A36" s="82" t="s">
        <v>567</v>
      </c>
      <c r="B36" s="38" t="s">
        <v>568</v>
      </c>
      <c r="C36" s="13"/>
      <c r="D36" s="14"/>
      <c r="E36" s="14"/>
      <c r="F36" s="14"/>
      <c r="G36" s="14"/>
      <c r="H36" s="14"/>
      <c r="I36" s="14"/>
      <c r="J36" s="83">
        <f>SUM(I37:I69)</f>
        <v>194.49700000000007</v>
      </c>
      <c r="K36" s="20" t="s">
        <v>15</v>
      </c>
      <c r="L36" s="14"/>
    </row>
    <row r="37" spans="1:12" s="7" customFormat="1" ht="20.100000000000001" customHeight="1" x14ac:dyDescent="0.25">
      <c r="A37" s="1"/>
      <c r="B37" s="1"/>
      <c r="C37" s="44">
        <v>2</v>
      </c>
      <c r="D37" s="19" t="s">
        <v>579</v>
      </c>
      <c r="E37" s="19">
        <v>5.24</v>
      </c>
      <c r="F37" s="19"/>
      <c r="G37" s="19">
        <v>2.1</v>
      </c>
      <c r="H37" s="19">
        <v>1</v>
      </c>
      <c r="I37" s="19">
        <f t="shared" ref="I37" si="3">ROUND(PRODUCT(E37:H37),3)</f>
        <v>11.004</v>
      </c>
      <c r="J37" s="1"/>
      <c r="K37" s="1"/>
      <c r="L37" s="1"/>
    </row>
    <row r="38" spans="1:12" s="7" customFormat="1" ht="20.100000000000001" customHeight="1" x14ac:dyDescent="0.25">
      <c r="A38" s="1"/>
      <c r="B38" s="1"/>
      <c r="C38" s="1"/>
      <c r="D38" s="1"/>
      <c r="E38" s="19"/>
      <c r="F38" s="19">
        <v>0.15</v>
      </c>
      <c r="G38" s="19">
        <v>2.1</v>
      </c>
      <c r="H38" s="19">
        <v>-3</v>
      </c>
      <c r="I38" s="19">
        <f t="shared" ref="I38:I39" si="4">ROUND(PRODUCT(E38:H38),3)</f>
        <v>-0.94499999999999995</v>
      </c>
      <c r="J38" s="1"/>
      <c r="K38" s="1"/>
      <c r="L38" s="1"/>
    </row>
    <row r="39" spans="1:12" s="7" customFormat="1" ht="20.100000000000001" customHeight="1" x14ac:dyDescent="0.25">
      <c r="A39" s="1"/>
      <c r="B39" s="1"/>
      <c r="C39" s="44">
        <v>2</v>
      </c>
      <c r="D39" s="19" t="s">
        <v>580</v>
      </c>
      <c r="E39" s="19">
        <f>2.73+2.05+2.5</f>
        <v>7.2799999999999994</v>
      </c>
      <c r="F39" s="19"/>
      <c r="G39" s="19">
        <v>2.1</v>
      </c>
      <c r="H39" s="19">
        <v>1</v>
      </c>
      <c r="I39" s="19">
        <f t="shared" si="4"/>
        <v>15.288</v>
      </c>
      <c r="J39" s="1"/>
      <c r="K39" s="1"/>
      <c r="L39" s="1"/>
    </row>
    <row r="40" spans="1:12" s="7" customFormat="1" ht="20.100000000000001" customHeight="1" x14ac:dyDescent="0.25">
      <c r="A40" s="1"/>
      <c r="B40" s="1"/>
      <c r="C40" s="44"/>
      <c r="D40" s="19"/>
      <c r="E40" s="19"/>
      <c r="F40" s="19">
        <v>2.0499999999999998</v>
      </c>
      <c r="G40" s="19">
        <v>2.1</v>
      </c>
      <c r="H40" s="19">
        <v>-1</v>
      </c>
      <c r="I40" s="19">
        <f t="shared" ref="I40" si="5">ROUND(PRODUCT(E40:H40),3)</f>
        <v>-4.3049999999999997</v>
      </c>
      <c r="J40" s="1"/>
      <c r="K40" s="1"/>
      <c r="L40" s="1"/>
    </row>
    <row r="41" spans="1:12" s="7" customFormat="1" ht="20.100000000000001" customHeight="1" x14ac:dyDescent="0.25">
      <c r="A41" s="1"/>
      <c r="B41" s="1"/>
      <c r="C41" s="1"/>
      <c r="D41" s="1"/>
      <c r="E41" s="19"/>
      <c r="F41" s="19">
        <v>0.15</v>
      </c>
      <c r="G41" s="19">
        <v>2.1</v>
      </c>
      <c r="H41" s="19">
        <v>-4</v>
      </c>
      <c r="I41" s="19">
        <f t="shared" ref="I41:I42" si="6">ROUND(PRODUCT(E41:H41),3)</f>
        <v>-1.26</v>
      </c>
      <c r="J41" s="1"/>
      <c r="K41" s="1"/>
      <c r="L41" s="1"/>
    </row>
    <row r="42" spans="1:12" s="7" customFormat="1" ht="20.100000000000001" customHeight="1" x14ac:dyDescent="0.25">
      <c r="A42" s="1"/>
      <c r="B42" s="1"/>
      <c r="C42" s="44">
        <v>2</v>
      </c>
      <c r="D42" s="19" t="s">
        <v>581</v>
      </c>
      <c r="E42" s="19">
        <v>3.53</v>
      </c>
      <c r="F42" s="19"/>
      <c r="G42" s="19">
        <v>2.1</v>
      </c>
      <c r="H42" s="19">
        <v>1</v>
      </c>
      <c r="I42" s="19">
        <f t="shared" si="6"/>
        <v>7.4130000000000003</v>
      </c>
      <c r="J42" s="1"/>
      <c r="K42" s="1"/>
      <c r="L42" s="1"/>
    </row>
    <row r="43" spans="1:12" s="7" customFormat="1" ht="20.100000000000001" customHeight="1" x14ac:dyDescent="0.25">
      <c r="A43" s="1"/>
      <c r="B43" s="1"/>
      <c r="C43" s="44"/>
      <c r="D43" s="19"/>
      <c r="E43" s="19"/>
      <c r="F43" s="19">
        <v>0.15</v>
      </c>
      <c r="G43" s="19">
        <v>2.1</v>
      </c>
      <c r="H43" s="19">
        <v>-2</v>
      </c>
      <c r="I43" s="19">
        <f t="shared" ref="I43:I45" si="7">ROUND(PRODUCT(E43:H43),3)</f>
        <v>-0.63</v>
      </c>
      <c r="J43" s="1"/>
      <c r="K43" s="1"/>
      <c r="L43" s="1"/>
    </row>
    <row r="44" spans="1:12" s="7" customFormat="1" ht="20.100000000000001" customHeight="1" x14ac:dyDescent="0.25">
      <c r="A44" s="1"/>
      <c r="B44" s="1"/>
      <c r="C44" s="44" t="s">
        <v>582</v>
      </c>
      <c r="D44" s="19" t="s">
        <v>580</v>
      </c>
      <c r="E44" s="19">
        <v>8</v>
      </c>
      <c r="F44" s="19"/>
      <c r="G44" s="19">
        <v>2.1</v>
      </c>
      <c r="H44" s="19">
        <v>1</v>
      </c>
      <c r="I44" s="19">
        <f t="shared" si="7"/>
        <v>16.8</v>
      </c>
      <c r="J44" s="1"/>
      <c r="K44" s="1"/>
      <c r="L44" s="1"/>
    </row>
    <row r="45" spans="1:12" s="7" customFormat="1" ht="20.100000000000001" customHeight="1" x14ac:dyDescent="0.25">
      <c r="A45" s="1"/>
      <c r="B45" s="1"/>
      <c r="C45" s="44"/>
      <c r="D45" s="19"/>
      <c r="E45" s="19"/>
      <c r="F45" s="19">
        <v>1.1000000000000001</v>
      </c>
      <c r="G45" s="19">
        <v>2.1</v>
      </c>
      <c r="H45" s="19">
        <v>-2</v>
      </c>
      <c r="I45" s="19">
        <f t="shared" si="7"/>
        <v>-4.62</v>
      </c>
      <c r="J45" s="1"/>
      <c r="K45" s="1"/>
      <c r="L45" s="1"/>
    </row>
    <row r="46" spans="1:12" s="7" customFormat="1" ht="20.100000000000001" customHeight="1" x14ac:dyDescent="0.25">
      <c r="A46" s="1"/>
      <c r="B46" s="1"/>
      <c r="C46" s="44"/>
      <c r="D46" s="19"/>
      <c r="E46" s="19"/>
      <c r="F46" s="19">
        <v>0.15</v>
      </c>
      <c r="G46" s="19">
        <v>2.1</v>
      </c>
      <c r="H46" s="19">
        <v>-2</v>
      </c>
      <c r="I46" s="19">
        <f t="shared" ref="I46:I47" si="8">ROUND(PRODUCT(E46:H46),3)</f>
        <v>-0.63</v>
      </c>
      <c r="J46" s="1"/>
      <c r="K46" s="1"/>
      <c r="L46" s="1"/>
    </row>
    <row r="47" spans="1:12" s="7" customFormat="1" ht="20.100000000000001" customHeight="1" x14ac:dyDescent="0.25">
      <c r="A47" s="1"/>
      <c r="B47" s="1"/>
      <c r="C47" s="44" t="s">
        <v>583</v>
      </c>
      <c r="D47" s="19" t="s">
        <v>580</v>
      </c>
      <c r="E47" s="19">
        <f>0.7*2</f>
        <v>1.4</v>
      </c>
      <c r="F47" s="19"/>
      <c r="G47" s="19">
        <v>2.1</v>
      </c>
      <c r="H47" s="19">
        <v>1</v>
      </c>
      <c r="I47" s="19">
        <f t="shared" si="8"/>
        <v>2.94</v>
      </c>
      <c r="J47" s="1"/>
      <c r="K47" s="1"/>
      <c r="L47" s="1"/>
    </row>
    <row r="48" spans="1:12" s="7" customFormat="1" ht="20.100000000000001" customHeight="1" x14ac:dyDescent="0.25">
      <c r="A48" s="1"/>
      <c r="B48" s="1"/>
      <c r="C48" s="44"/>
      <c r="D48" s="19"/>
      <c r="E48" s="19"/>
      <c r="F48" s="19">
        <v>0.15</v>
      </c>
      <c r="G48" s="19">
        <v>2.1</v>
      </c>
      <c r="H48" s="19">
        <v>-3</v>
      </c>
      <c r="I48" s="19">
        <f t="shared" ref="I48:I49" si="9">ROUND(PRODUCT(E48:H48),3)</f>
        <v>-0.94499999999999995</v>
      </c>
      <c r="J48" s="1"/>
      <c r="K48" s="1"/>
      <c r="L48" s="1"/>
    </row>
    <row r="49" spans="1:12" s="7" customFormat="1" ht="20.100000000000001" customHeight="1" x14ac:dyDescent="0.25">
      <c r="A49" s="1"/>
      <c r="B49" s="1"/>
      <c r="C49" s="44" t="s">
        <v>584</v>
      </c>
      <c r="D49" s="19" t="s">
        <v>579</v>
      </c>
      <c r="E49" s="19">
        <v>2.9</v>
      </c>
      <c r="F49" s="19"/>
      <c r="G49" s="19">
        <v>2.1</v>
      </c>
      <c r="H49" s="19">
        <v>1</v>
      </c>
      <c r="I49" s="19">
        <f t="shared" si="9"/>
        <v>6.09</v>
      </c>
      <c r="J49" s="1"/>
      <c r="K49" s="1"/>
      <c r="L49" s="1"/>
    </row>
    <row r="50" spans="1:12" s="7" customFormat="1" ht="20.100000000000001" customHeight="1" x14ac:dyDescent="0.25">
      <c r="A50" s="1"/>
      <c r="B50" s="1"/>
      <c r="C50" s="44"/>
      <c r="D50" s="19"/>
      <c r="E50" s="19"/>
      <c r="F50" s="19">
        <v>0.15</v>
      </c>
      <c r="G50" s="19">
        <v>2.1</v>
      </c>
      <c r="H50" s="19">
        <v>-2</v>
      </c>
      <c r="I50" s="19">
        <f t="shared" ref="I50:I54" si="10">ROUND(PRODUCT(E50:H50),3)</f>
        <v>-0.63</v>
      </c>
      <c r="J50" s="1"/>
      <c r="K50" s="1"/>
      <c r="L50" s="1"/>
    </row>
    <row r="51" spans="1:12" s="7" customFormat="1" ht="20.100000000000001" customHeight="1" x14ac:dyDescent="0.25">
      <c r="A51" s="1"/>
      <c r="B51" s="1"/>
      <c r="C51" s="44">
        <v>3</v>
      </c>
      <c r="D51" s="19" t="s">
        <v>588</v>
      </c>
      <c r="E51" s="19">
        <v>32.43</v>
      </c>
      <c r="F51" s="19"/>
      <c r="G51" s="19">
        <v>2.1</v>
      </c>
      <c r="H51" s="19">
        <v>1</v>
      </c>
      <c r="I51" s="19">
        <f t="shared" si="10"/>
        <v>68.102999999999994</v>
      </c>
      <c r="J51" s="1"/>
      <c r="K51" s="1"/>
      <c r="L51" s="1"/>
    </row>
    <row r="52" spans="1:12" s="7" customFormat="1" ht="20.100000000000001" customHeight="1" x14ac:dyDescent="0.25">
      <c r="A52" s="1"/>
      <c r="B52" s="1"/>
      <c r="C52" s="1"/>
      <c r="D52" s="1"/>
      <c r="E52" s="19"/>
      <c r="F52" s="19">
        <v>0.15</v>
      </c>
      <c r="G52" s="19">
        <v>2.1</v>
      </c>
      <c r="H52" s="19">
        <v>-13</v>
      </c>
      <c r="I52" s="19">
        <f t="shared" si="10"/>
        <v>-4.0949999999999998</v>
      </c>
      <c r="J52" s="1"/>
      <c r="K52" s="1"/>
      <c r="L52" s="1"/>
    </row>
    <row r="53" spans="1:12" s="7" customFormat="1" ht="20.100000000000001" customHeight="1" x14ac:dyDescent="0.25">
      <c r="A53" s="1"/>
      <c r="B53" s="1"/>
      <c r="C53" s="44"/>
      <c r="D53" s="19"/>
      <c r="E53" s="19"/>
      <c r="F53" s="19">
        <v>0.5</v>
      </c>
      <c r="G53" s="19">
        <v>0.5</v>
      </c>
      <c r="H53" s="19">
        <v>-29</v>
      </c>
      <c r="I53" s="19">
        <f t="shared" si="10"/>
        <v>-7.25</v>
      </c>
      <c r="J53" s="1"/>
      <c r="K53" s="1"/>
      <c r="L53" s="1"/>
    </row>
    <row r="54" spans="1:12" s="7" customFormat="1" ht="20.100000000000001" customHeight="1" x14ac:dyDescent="0.25">
      <c r="A54" s="1"/>
      <c r="B54" s="1"/>
      <c r="C54" s="19" t="s">
        <v>383</v>
      </c>
      <c r="D54" s="44" t="s">
        <v>585</v>
      </c>
      <c r="E54" s="19">
        <v>9</v>
      </c>
      <c r="F54" s="19"/>
      <c r="G54" s="19">
        <v>2.1</v>
      </c>
      <c r="H54" s="19">
        <v>1</v>
      </c>
      <c r="I54" s="19">
        <f t="shared" si="10"/>
        <v>18.899999999999999</v>
      </c>
      <c r="J54" s="1"/>
      <c r="K54" s="1"/>
      <c r="L54" s="1"/>
    </row>
    <row r="55" spans="1:12" s="7" customFormat="1" ht="20.100000000000001" customHeight="1" x14ac:dyDescent="0.25">
      <c r="A55" s="1"/>
      <c r="B55" s="1"/>
      <c r="C55" s="1"/>
      <c r="D55" s="1"/>
      <c r="E55" s="19"/>
      <c r="F55" s="19">
        <v>0.15</v>
      </c>
      <c r="G55" s="19">
        <v>2.1</v>
      </c>
      <c r="H55" s="19">
        <v>-4</v>
      </c>
      <c r="I55" s="19">
        <f t="shared" ref="I55:I56" si="11">ROUND(PRODUCT(E55:H55),3)</f>
        <v>-1.26</v>
      </c>
      <c r="J55" s="1"/>
      <c r="K55" s="1"/>
      <c r="L55" s="1"/>
    </row>
    <row r="56" spans="1:12" s="7" customFormat="1" ht="20.100000000000001" customHeight="1" x14ac:dyDescent="0.25">
      <c r="A56" s="1"/>
      <c r="B56" s="1"/>
      <c r="C56" s="19" t="s">
        <v>384</v>
      </c>
      <c r="D56" s="44" t="s">
        <v>585</v>
      </c>
      <c r="E56" s="19">
        <v>2.4</v>
      </c>
      <c r="F56" s="19"/>
      <c r="G56" s="19">
        <v>2.1</v>
      </c>
      <c r="H56" s="19">
        <v>1</v>
      </c>
      <c r="I56" s="19">
        <f t="shared" si="11"/>
        <v>5.04</v>
      </c>
      <c r="J56" s="1"/>
      <c r="K56" s="1"/>
      <c r="L56" s="1"/>
    </row>
    <row r="57" spans="1:12" s="7" customFormat="1" ht="20.100000000000001" customHeight="1" x14ac:dyDescent="0.25">
      <c r="A57" s="1"/>
      <c r="B57" s="1"/>
      <c r="C57" s="1"/>
      <c r="D57" s="1"/>
      <c r="E57" s="19"/>
      <c r="F57" s="19">
        <v>0.15</v>
      </c>
      <c r="G57" s="19">
        <v>2.1</v>
      </c>
      <c r="H57" s="19">
        <v>-2</v>
      </c>
      <c r="I57" s="19">
        <f t="shared" ref="I57:I59" si="12">ROUND(PRODUCT(E57:H57),3)</f>
        <v>-0.63</v>
      </c>
      <c r="J57" s="1"/>
      <c r="K57" s="1"/>
      <c r="L57" s="1"/>
    </row>
    <row r="58" spans="1:12" s="7" customFormat="1" ht="20.100000000000001" customHeight="1" x14ac:dyDescent="0.25">
      <c r="A58" s="1"/>
      <c r="B58" s="1"/>
      <c r="C58" s="19" t="s">
        <v>385</v>
      </c>
      <c r="D58" s="44" t="s">
        <v>585</v>
      </c>
      <c r="E58" s="19">
        <v>8.75</v>
      </c>
      <c r="F58" s="19"/>
      <c r="G58" s="19">
        <v>2.1</v>
      </c>
      <c r="H58" s="19">
        <v>1</v>
      </c>
      <c r="I58" s="19">
        <f t="shared" si="12"/>
        <v>18.375</v>
      </c>
      <c r="J58" s="1"/>
      <c r="K58" s="1"/>
      <c r="L58" s="1"/>
    </row>
    <row r="59" spans="1:12" s="7" customFormat="1" ht="20.100000000000001" customHeight="1" x14ac:dyDescent="0.25">
      <c r="A59" s="1"/>
      <c r="B59" s="1"/>
      <c r="C59" s="1"/>
      <c r="D59" s="1"/>
      <c r="E59" s="19"/>
      <c r="F59" s="19">
        <v>0.15</v>
      </c>
      <c r="G59" s="19">
        <v>2.1</v>
      </c>
      <c r="H59" s="19">
        <v>-4</v>
      </c>
      <c r="I59" s="19">
        <f t="shared" si="12"/>
        <v>-1.26</v>
      </c>
      <c r="J59" s="1"/>
      <c r="K59" s="1"/>
      <c r="L59" s="1"/>
    </row>
    <row r="60" spans="1:12" s="7" customFormat="1" ht="20.100000000000001" customHeight="1" x14ac:dyDescent="0.25">
      <c r="A60" s="1"/>
      <c r="B60" s="1"/>
      <c r="C60" s="19" t="s">
        <v>586</v>
      </c>
      <c r="D60" s="44" t="s">
        <v>585</v>
      </c>
      <c r="E60" s="19">
        <v>1.2</v>
      </c>
      <c r="F60" s="19"/>
      <c r="G60" s="19">
        <v>2.1</v>
      </c>
      <c r="H60" s="19">
        <v>1</v>
      </c>
      <c r="I60" s="19">
        <f t="shared" ref="I60:I63" si="13">ROUND(PRODUCT(E60:H60),3)</f>
        <v>2.52</v>
      </c>
      <c r="J60" s="1"/>
      <c r="K60" s="1"/>
      <c r="L60" s="1"/>
    </row>
    <row r="61" spans="1:12" s="7" customFormat="1" ht="20.100000000000001" customHeight="1" x14ac:dyDescent="0.25">
      <c r="A61" s="1"/>
      <c r="B61" s="1"/>
      <c r="C61" s="1"/>
      <c r="D61" s="1"/>
      <c r="E61" s="19"/>
      <c r="F61" s="19">
        <v>0.15</v>
      </c>
      <c r="G61" s="19">
        <v>2.1</v>
      </c>
      <c r="H61" s="19">
        <v>-2</v>
      </c>
      <c r="I61" s="19">
        <f t="shared" si="13"/>
        <v>-0.63</v>
      </c>
      <c r="J61" s="1"/>
      <c r="K61" s="1"/>
      <c r="L61" s="1"/>
    </row>
    <row r="62" spans="1:12" s="7" customFormat="1" ht="20.100000000000001" customHeight="1" x14ac:dyDescent="0.25">
      <c r="A62" s="1"/>
      <c r="B62" s="1"/>
      <c r="C62" s="19" t="s">
        <v>386</v>
      </c>
      <c r="D62" s="44" t="s">
        <v>585</v>
      </c>
      <c r="E62" s="19">
        <v>6.8</v>
      </c>
      <c r="F62" s="19"/>
      <c r="G62" s="19">
        <v>2.1</v>
      </c>
      <c r="H62" s="19">
        <v>1</v>
      </c>
      <c r="I62" s="19">
        <f t="shared" si="13"/>
        <v>14.28</v>
      </c>
      <c r="J62" s="1"/>
      <c r="K62" s="1"/>
      <c r="L62" s="1"/>
    </row>
    <row r="63" spans="1:12" s="7" customFormat="1" ht="20.100000000000001" customHeight="1" x14ac:dyDescent="0.25">
      <c r="A63" s="1"/>
      <c r="B63" s="1"/>
      <c r="C63" s="1"/>
      <c r="D63" s="1"/>
      <c r="E63" s="19"/>
      <c r="F63" s="19">
        <v>0.15</v>
      </c>
      <c r="G63" s="19">
        <v>2.1</v>
      </c>
      <c r="H63" s="19">
        <v>-3</v>
      </c>
      <c r="I63" s="19">
        <f t="shared" si="13"/>
        <v>-0.94499999999999995</v>
      </c>
      <c r="J63" s="1"/>
      <c r="K63" s="1"/>
      <c r="L63" s="1"/>
    </row>
    <row r="64" spans="1:12" s="7" customFormat="1" ht="20.100000000000001" customHeight="1" x14ac:dyDescent="0.25">
      <c r="A64" s="1"/>
      <c r="B64" s="1"/>
      <c r="C64" s="19" t="s">
        <v>587</v>
      </c>
      <c r="D64" s="44" t="s">
        <v>585</v>
      </c>
      <c r="E64" s="19">
        <v>1.2</v>
      </c>
      <c r="F64" s="19"/>
      <c r="G64" s="19">
        <v>2.1</v>
      </c>
      <c r="H64" s="19">
        <v>1</v>
      </c>
      <c r="I64" s="19">
        <f t="shared" ref="I64:I67" si="14">ROUND(PRODUCT(E64:H64),3)</f>
        <v>2.52</v>
      </c>
      <c r="J64" s="1"/>
      <c r="K64" s="1"/>
      <c r="L64" s="1"/>
    </row>
    <row r="65" spans="1:12" s="7" customFormat="1" ht="20.100000000000001" customHeight="1" x14ac:dyDescent="0.25">
      <c r="A65" s="1"/>
      <c r="B65" s="1"/>
      <c r="C65" s="1"/>
      <c r="D65" s="1"/>
      <c r="E65" s="19"/>
      <c r="F65" s="19">
        <v>0.15</v>
      </c>
      <c r="G65" s="19">
        <v>2.1</v>
      </c>
      <c r="H65" s="19">
        <v>-2</v>
      </c>
      <c r="I65" s="19">
        <f t="shared" si="14"/>
        <v>-0.63</v>
      </c>
      <c r="J65" s="1"/>
      <c r="K65" s="1"/>
      <c r="L65" s="1"/>
    </row>
    <row r="66" spans="1:12" s="7" customFormat="1" ht="20.100000000000001" customHeight="1" x14ac:dyDescent="0.25">
      <c r="A66" s="1"/>
      <c r="B66" s="1"/>
      <c r="C66" s="19" t="s">
        <v>387</v>
      </c>
      <c r="D66" s="44" t="s">
        <v>585</v>
      </c>
      <c r="E66" s="19">
        <v>8.9</v>
      </c>
      <c r="F66" s="19"/>
      <c r="G66" s="19">
        <v>2.1</v>
      </c>
      <c r="H66" s="19">
        <v>1</v>
      </c>
      <c r="I66" s="19">
        <f t="shared" si="14"/>
        <v>18.690000000000001</v>
      </c>
      <c r="J66" s="1"/>
      <c r="K66" s="1"/>
      <c r="L66" s="1"/>
    </row>
    <row r="67" spans="1:12" s="7" customFormat="1" ht="20.100000000000001" customHeight="1" x14ac:dyDescent="0.25">
      <c r="A67" s="1"/>
      <c r="B67" s="1"/>
      <c r="C67" s="1"/>
      <c r="D67" s="1"/>
      <c r="E67" s="19"/>
      <c r="F67" s="19">
        <v>0.15</v>
      </c>
      <c r="G67" s="19">
        <v>2.1</v>
      </c>
      <c r="H67" s="19">
        <v>-4</v>
      </c>
      <c r="I67" s="19">
        <f t="shared" si="14"/>
        <v>-1.26</v>
      </c>
      <c r="J67" s="1"/>
      <c r="K67" s="1"/>
      <c r="L67" s="1"/>
    </row>
    <row r="68" spans="1:12" s="7" customFormat="1" ht="20.100000000000001" customHeight="1" x14ac:dyDescent="0.25">
      <c r="A68" s="1"/>
      <c r="B68" s="1"/>
      <c r="C68" s="19" t="s">
        <v>388</v>
      </c>
      <c r="D68" s="44" t="s">
        <v>585</v>
      </c>
      <c r="E68" s="19">
        <v>9.39</v>
      </c>
      <c r="F68" s="19"/>
      <c r="G68" s="19">
        <v>2.1</v>
      </c>
      <c r="H68" s="19">
        <v>1</v>
      </c>
      <c r="I68" s="19">
        <f t="shared" ref="I68:I69" si="15">ROUND(PRODUCT(E68:H68),3)</f>
        <v>19.719000000000001</v>
      </c>
      <c r="J68" s="1"/>
      <c r="K68" s="1"/>
      <c r="L68" s="1"/>
    </row>
    <row r="69" spans="1:12" s="7" customFormat="1" ht="20.100000000000001" customHeight="1" x14ac:dyDescent="0.25">
      <c r="A69" s="1"/>
      <c r="B69" s="1"/>
      <c r="C69" s="1"/>
      <c r="D69" s="1"/>
      <c r="E69" s="19"/>
      <c r="F69" s="19">
        <v>0.15</v>
      </c>
      <c r="G69" s="19">
        <v>2.1</v>
      </c>
      <c r="H69" s="19">
        <v>-4</v>
      </c>
      <c r="I69" s="19">
        <f t="shared" si="15"/>
        <v>-1.26</v>
      </c>
      <c r="J69" s="1"/>
      <c r="K69" s="1"/>
      <c r="L69" s="1"/>
    </row>
    <row r="70" spans="1:12" s="7" customFormat="1" ht="20.100000000000001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s="7" customFormat="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7" customFormat="1" ht="20.100000000000001" customHeight="1" x14ac:dyDescent="0.25">
      <c r="A72" s="16" t="s">
        <v>645</v>
      </c>
      <c r="B72" s="17" t="s">
        <v>646</v>
      </c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7" customFormat="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7" customFormat="1" ht="47.25" x14ac:dyDescent="0.25">
      <c r="A74" s="82" t="s">
        <v>569</v>
      </c>
      <c r="B74" s="12" t="s">
        <v>570</v>
      </c>
      <c r="C74" s="13"/>
      <c r="D74" s="14"/>
      <c r="E74" s="14"/>
      <c r="F74" s="14"/>
      <c r="G74" s="14"/>
      <c r="H74" s="14"/>
      <c r="I74" s="14"/>
      <c r="J74" s="83">
        <f>SUM(I75:I100)</f>
        <v>126.69899999999998</v>
      </c>
      <c r="K74" s="20" t="s">
        <v>15</v>
      </c>
      <c r="L74" s="14"/>
    </row>
    <row r="75" spans="1:12" s="7" customFormat="1" ht="20.100000000000001" customHeight="1" x14ac:dyDescent="0.25">
      <c r="A75" s="1"/>
      <c r="B75" s="1"/>
      <c r="C75" s="44">
        <v>2</v>
      </c>
      <c r="D75" s="19" t="s">
        <v>589</v>
      </c>
      <c r="E75" s="19">
        <f>5.24+4.65+2.73+2.05+6.03+2</f>
        <v>22.700000000000003</v>
      </c>
      <c r="F75" s="19"/>
      <c r="G75" s="19">
        <v>1.2</v>
      </c>
      <c r="H75" s="19">
        <v>1</v>
      </c>
      <c r="I75" s="19">
        <f t="shared" ref="I75:I100" si="16">ROUND(PRODUCT(E75:H75),3)</f>
        <v>27.24</v>
      </c>
      <c r="J75" s="1"/>
      <c r="K75" s="1"/>
      <c r="L75" s="1"/>
    </row>
    <row r="76" spans="1:12" s="7" customFormat="1" ht="20.100000000000001" customHeight="1" x14ac:dyDescent="0.25">
      <c r="A76" s="1"/>
      <c r="B76" s="1"/>
      <c r="C76" s="1"/>
      <c r="D76" s="1"/>
      <c r="E76" s="19"/>
      <c r="F76" s="19">
        <v>0.15</v>
      </c>
      <c r="G76" s="19">
        <v>1.2</v>
      </c>
      <c r="H76" s="19">
        <v>-8</v>
      </c>
      <c r="I76" s="19">
        <f t="shared" si="16"/>
        <v>-1.44</v>
      </c>
      <c r="J76" s="1"/>
      <c r="K76" s="1"/>
      <c r="L76" s="1"/>
    </row>
    <row r="77" spans="1:12" s="7" customFormat="1" ht="20.100000000000001" customHeight="1" x14ac:dyDescent="0.25">
      <c r="A77" s="1"/>
      <c r="B77" s="1"/>
      <c r="C77" s="44" t="s">
        <v>582</v>
      </c>
      <c r="D77" s="19" t="s">
        <v>580</v>
      </c>
      <c r="E77" s="19">
        <v>8</v>
      </c>
      <c r="F77" s="19"/>
      <c r="G77" s="19">
        <v>1.2</v>
      </c>
      <c r="H77" s="19">
        <v>1</v>
      </c>
      <c r="I77" s="19">
        <f t="shared" si="16"/>
        <v>9.6</v>
      </c>
      <c r="J77" s="1"/>
      <c r="K77" s="1"/>
      <c r="L77" s="1"/>
    </row>
    <row r="78" spans="1:12" s="7" customFormat="1" ht="20.100000000000001" customHeight="1" x14ac:dyDescent="0.25">
      <c r="A78" s="1"/>
      <c r="B78" s="1"/>
      <c r="C78" s="44"/>
      <c r="D78" s="19"/>
      <c r="E78" s="19"/>
      <c r="F78" s="19">
        <v>0.15</v>
      </c>
      <c r="G78" s="19">
        <v>2.1</v>
      </c>
      <c r="H78" s="19">
        <v>-7</v>
      </c>
      <c r="I78" s="19">
        <f t="shared" si="16"/>
        <v>-2.2050000000000001</v>
      </c>
      <c r="J78" s="1"/>
      <c r="K78" s="1"/>
      <c r="L78" s="1"/>
    </row>
    <row r="79" spans="1:12" s="7" customFormat="1" ht="20.100000000000001" customHeight="1" x14ac:dyDescent="0.25">
      <c r="A79" s="1"/>
      <c r="B79" s="1"/>
      <c r="C79" s="44" t="s">
        <v>583</v>
      </c>
      <c r="D79" s="19" t="s">
        <v>580</v>
      </c>
      <c r="E79" s="19">
        <f>0.7*2</f>
        <v>1.4</v>
      </c>
      <c r="F79" s="19"/>
      <c r="G79" s="19">
        <v>1.2</v>
      </c>
      <c r="H79" s="19">
        <v>1</v>
      </c>
      <c r="I79" s="19">
        <f t="shared" si="16"/>
        <v>1.68</v>
      </c>
      <c r="J79" s="1"/>
      <c r="K79" s="1"/>
      <c r="L79" s="1"/>
    </row>
    <row r="80" spans="1:12" s="7" customFormat="1" ht="20.100000000000001" customHeight="1" x14ac:dyDescent="0.25">
      <c r="A80" s="1"/>
      <c r="B80" s="1"/>
      <c r="C80" s="44"/>
      <c r="D80" s="19"/>
      <c r="E80" s="19"/>
      <c r="F80" s="19">
        <v>0.15</v>
      </c>
      <c r="G80" s="19">
        <v>1.2</v>
      </c>
      <c r="H80" s="19">
        <v>-3</v>
      </c>
      <c r="I80" s="19">
        <f t="shared" si="16"/>
        <v>-0.54</v>
      </c>
      <c r="J80" s="1"/>
      <c r="K80" s="1"/>
      <c r="L80" s="1"/>
    </row>
    <row r="81" spans="1:12" s="7" customFormat="1" ht="20.100000000000001" customHeight="1" x14ac:dyDescent="0.25">
      <c r="A81" s="1"/>
      <c r="B81" s="1"/>
      <c r="C81" s="44" t="s">
        <v>584</v>
      </c>
      <c r="D81" s="19" t="s">
        <v>579</v>
      </c>
      <c r="E81" s="19">
        <v>2.9</v>
      </c>
      <c r="F81" s="19"/>
      <c r="G81" s="19">
        <v>1.2</v>
      </c>
      <c r="H81" s="19">
        <v>1</v>
      </c>
      <c r="I81" s="19">
        <f t="shared" si="16"/>
        <v>3.48</v>
      </c>
      <c r="J81" s="1"/>
      <c r="K81" s="1"/>
      <c r="L81" s="1"/>
    </row>
    <row r="82" spans="1:12" s="7" customFormat="1" ht="20.100000000000001" customHeight="1" x14ac:dyDescent="0.25">
      <c r="A82" s="1"/>
      <c r="B82" s="1"/>
      <c r="C82" s="44"/>
      <c r="D82" s="19"/>
      <c r="E82" s="19"/>
      <c r="F82" s="19">
        <v>0.15</v>
      </c>
      <c r="G82" s="19">
        <v>1.2</v>
      </c>
      <c r="H82" s="19">
        <v>-2</v>
      </c>
      <c r="I82" s="19">
        <f t="shared" si="16"/>
        <v>-0.36</v>
      </c>
      <c r="J82" s="1"/>
      <c r="K82" s="1"/>
      <c r="L82" s="1"/>
    </row>
    <row r="83" spans="1:12" s="7" customFormat="1" ht="20.100000000000001" customHeight="1" x14ac:dyDescent="0.25">
      <c r="A83" s="1"/>
      <c r="B83" s="1"/>
      <c r="C83" s="44">
        <v>3</v>
      </c>
      <c r="D83" s="19" t="s">
        <v>588</v>
      </c>
      <c r="E83" s="19">
        <v>32.43</v>
      </c>
      <c r="F83" s="19"/>
      <c r="G83" s="19">
        <v>1.2</v>
      </c>
      <c r="H83" s="19">
        <v>1</v>
      </c>
      <c r="I83" s="19">
        <f t="shared" si="16"/>
        <v>38.915999999999997</v>
      </c>
      <c r="J83" s="1"/>
      <c r="K83" s="1"/>
      <c r="L83" s="1"/>
    </row>
    <row r="84" spans="1:12" s="7" customFormat="1" ht="20.100000000000001" customHeight="1" x14ac:dyDescent="0.25">
      <c r="A84" s="1"/>
      <c r="B84" s="1"/>
      <c r="C84" s="1"/>
      <c r="D84" s="1"/>
      <c r="E84" s="19"/>
      <c r="F84" s="19">
        <v>0.15</v>
      </c>
      <c r="G84" s="19">
        <v>1.2</v>
      </c>
      <c r="H84" s="19">
        <v>-13</v>
      </c>
      <c r="I84" s="19">
        <f t="shared" si="16"/>
        <v>-2.34</v>
      </c>
      <c r="J84" s="1"/>
      <c r="K84" s="1"/>
      <c r="L84" s="1"/>
    </row>
    <row r="85" spans="1:12" s="7" customFormat="1" ht="20.100000000000001" customHeight="1" x14ac:dyDescent="0.25">
      <c r="A85" s="1"/>
      <c r="B85" s="1"/>
      <c r="C85" s="19" t="s">
        <v>383</v>
      </c>
      <c r="D85" s="44" t="s">
        <v>585</v>
      </c>
      <c r="E85" s="19">
        <v>9</v>
      </c>
      <c r="F85" s="19"/>
      <c r="G85" s="19">
        <v>1.2</v>
      </c>
      <c r="H85" s="19">
        <v>1</v>
      </c>
      <c r="I85" s="19">
        <f t="shared" si="16"/>
        <v>10.8</v>
      </c>
      <c r="J85" s="1"/>
      <c r="K85" s="1"/>
      <c r="L85" s="1"/>
    </row>
    <row r="86" spans="1:12" s="7" customFormat="1" ht="20.100000000000001" customHeight="1" x14ac:dyDescent="0.25">
      <c r="A86" s="1"/>
      <c r="B86" s="1"/>
      <c r="C86" s="1"/>
      <c r="D86" s="1"/>
      <c r="E86" s="19"/>
      <c r="F86" s="19">
        <v>0.15</v>
      </c>
      <c r="G86" s="19">
        <v>1.2</v>
      </c>
      <c r="H86" s="19">
        <v>-4</v>
      </c>
      <c r="I86" s="19">
        <f t="shared" si="16"/>
        <v>-0.72</v>
      </c>
      <c r="J86" s="1"/>
      <c r="K86" s="1"/>
      <c r="L86" s="1"/>
    </row>
    <row r="87" spans="1:12" s="7" customFormat="1" ht="20.100000000000001" customHeight="1" x14ac:dyDescent="0.25">
      <c r="A87" s="1"/>
      <c r="B87" s="1"/>
      <c r="C87" s="19" t="s">
        <v>384</v>
      </c>
      <c r="D87" s="44" t="s">
        <v>585</v>
      </c>
      <c r="E87" s="19">
        <v>2.4</v>
      </c>
      <c r="F87" s="19"/>
      <c r="G87" s="19">
        <v>1.2</v>
      </c>
      <c r="H87" s="19">
        <v>1</v>
      </c>
      <c r="I87" s="19">
        <f t="shared" si="16"/>
        <v>2.88</v>
      </c>
      <c r="J87" s="1"/>
      <c r="K87" s="1"/>
      <c r="L87" s="1"/>
    </row>
    <row r="88" spans="1:12" s="7" customFormat="1" ht="20.100000000000001" customHeight="1" x14ac:dyDescent="0.25">
      <c r="A88" s="1"/>
      <c r="B88" s="1"/>
      <c r="C88" s="1"/>
      <c r="D88" s="1"/>
      <c r="E88" s="19"/>
      <c r="F88" s="19">
        <v>0.15</v>
      </c>
      <c r="G88" s="19">
        <v>1.2</v>
      </c>
      <c r="H88" s="19">
        <v>-2</v>
      </c>
      <c r="I88" s="19">
        <f t="shared" si="16"/>
        <v>-0.36</v>
      </c>
      <c r="J88" s="1"/>
      <c r="K88" s="1"/>
      <c r="L88" s="1"/>
    </row>
    <row r="89" spans="1:12" s="7" customFormat="1" ht="20.100000000000001" customHeight="1" x14ac:dyDescent="0.25">
      <c r="A89" s="1"/>
      <c r="B89" s="1"/>
      <c r="C89" s="19" t="s">
        <v>385</v>
      </c>
      <c r="D89" s="44" t="s">
        <v>585</v>
      </c>
      <c r="E89" s="19">
        <v>8.75</v>
      </c>
      <c r="F89" s="19"/>
      <c r="G89" s="19">
        <v>1.2</v>
      </c>
      <c r="H89" s="19">
        <v>1</v>
      </c>
      <c r="I89" s="19">
        <f t="shared" si="16"/>
        <v>10.5</v>
      </c>
      <c r="J89" s="1"/>
      <c r="K89" s="1"/>
      <c r="L89" s="1"/>
    </row>
    <row r="90" spans="1:12" s="7" customFormat="1" ht="20.100000000000001" customHeight="1" x14ac:dyDescent="0.25">
      <c r="A90" s="1"/>
      <c r="B90" s="1"/>
      <c r="C90" s="1"/>
      <c r="D90" s="1"/>
      <c r="E90" s="19"/>
      <c r="F90" s="19">
        <v>0.15</v>
      </c>
      <c r="G90" s="19">
        <v>1.2</v>
      </c>
      <c r="H90" s="19">
        <v>-4</v>
      </c>
      <c r="I90" s="19">
        <f t="shared" si="16"/>
        <v>-0.72</v>
      </c>
      <c r="J90" s="1"/>
      <c r="K90" s="1"/>
      <c r="L90" s="1"/>
    </row>
    <row r="91" spans="1:12" s="7" customFormat="1" ht="20.100000000000001" customHeight="1" x14ac:dyDescent="0.25">
      <c r="A91" s="1"/>
      <c r="B91" s="1"/>
      <c r="C91" s="19" t="s">
        <v>586</v>
      </c>
      <c r="D91" s="44" t="s">
        <v>585</v>
      </c>
      <c r="E91" s="19">
        <v>1.2</v>
      </c>
      <c r="F91" s="19"/>
      <c r="G91" s="19">
        <v>1.2</v>
      </c>
      <c r="H91" s="19">
        <v>1</v>
      </c>
      <c r="I91" s="19">
        <f t="shared" si="16"/>
        <v>1.44</v>
      </c>
      <c r="J91" s="1"/>
      <c r="K91" s="1"/>
      <c r="L91" s="1"/>
    </row>
    <row r="92" spans="1:12" s="7" customFormat="1" ht="20.100000000000001" customHeight="1" x14ac:dyDescent="0.25">
      <c r="A92" s="1"/>
      <c r="B92" s="1"/>
      <c r="C92" s="1"/>
      <c r="D92" s="1"/>
      <c r="E92" s="19"/>
      <c r="F92" s="19">
        <v>0.15</v>
      </c>
      <c r="G92" s="19">
        <v>1.2</v>
      </c>
      <c r="H92" s="19">
        <v>-2</v>
      </c>
      <c r="I92" s="19">
        <f t="shared" si="16"/>
        <v>-0.36</v>
      </c>
      <c r="J92" s="1"/>
      <c r="K92" s="1"/>
      <c r="L92" s="1"/>
    </row>
    <row r="93" spans="1:12" s="7" customFormat="1" ht="20.100000000000001" customHeight="1" x14ac:dyDescent="0.25">
      <c r="A93" s="1"/>
      <c r="B93" s="1"/>
      <c r="C93" s="19" t="s">
        <v>386</v>
      </c>
      <c r="D93" s="44" t="s">
        <v>585</v>
      </c>
      <c r="E93" s="19">
        <v>6.8</v>
      </c>
      <c r="F93" s="19"/>
      <c r="G93" s="19">
        <v>1.2</v>
      </c>
      <c r="H93" s="19">
        <v>1</v>
      </c>
      <c r="I93" s="19">
        <f t="shared" si="16"/>
        <v>8.16</v>
      </c>
      <c r="J93" s="1"/>
      <c r="K93" s="1"/>
      <c r="L93" s="1"/>
    </row>
    <row r="94" spans="1:12" s="7" customFormat="1" ht="20.100000000000001" customHeight="1" x14ac:dyDescent="0.25">
      <c r="A94" s="1"/>
      <c r="B94" s="1"/>
      <c r="C94" s="1"/>
      <c r="D94" s="1"/>
      <c r="E94" s="19"/>
      <c r="F94" s="19">
        <v>0.15</v>
      </c>
      <c r="G94" s="19">
        <v>1.2</v>
      </c>
      <c r="H94" s="19">
        <v>-3</v>
      </c>
      <c r="I94" s="19">
        <f t="shared" si="16"/>
        <v>-0.54</v>
      </c>
      <c r="J94" s="1"/>
      <c r="K94" s="1"/>
      <c r="L94" s="1"/>
    </row>
    <row r="95" spans="1:12" s="7" customFormat="1" ht="20.100000000000001" customHeight="1" x14ac:dyDescent="0.25">
      <c r="A95" s="1"/>
      <c r="B95" s="1"/>
      <c r="C95" s="19" t="s">
        <v>587</v>
      </c>
      <c r="D95" s="44" t="s">
        <v>585</v>
      </c>
      <c r="E95" s="19">
        <v>1.2</v>
      </c>
      <c r="F95" s="19"/>
      <c r="G95" s="19">
        <v>1.2</v>
      </c>
      <c r="H95" s="19">
        <v>1</v>
      </c>
      <c r="I95" s="19">
        <f t="shared" si="16"/>
        <v>1.44</v>
      </c>
      <c r="J95" s="1"/>
      <c r="K95" s="1"/>
      <c r="L95" s="1"/>
    </row>
    <row r="96" spans="1:12" s="7" customFormat="1" ht="20.100000000000001" customHeight="1" x14ac:dyDescent="0.25">
      <c r="A96" s="1"/>
      <c r="B96" s="1"/>
      <c r="C96" s="1"/>
      <c r="D96" s="1"/>
      <c r="E96" s="19"/>
      <c r="F96" s="19">
        <v>0.15</v>
      </c>
      <c r="G96" s="19">
        <v>1.2</v>
      </c>
      <c r="H96" s="19">
        <v>-2</v>
      </c>
      <c r="I96" s="19">
        <f t="shared" si="16"/>
        <v>-0.36</v>
      </c>
      <c r="J96" s="1"/>
      <c r="K96" s="1"/>
      <c r="L96" s="1"/>
    </row>
    <row r="97" spans="1:12" s="7" customFormat="1" ht="20.100000000000001" customHeight="1" x14ac:dyDescent="0.25">
      <c r="A97" s="1"/>
      <c r="B97" s="1"/>
      <c r="C97" s="19" t="s">
        <v>387</v>
      </c>
      <c r="D97" s="44" t="s">
        <v>585</v>
      </c>
      <c r="E97" s="19">
        <v>8.9</v>
      </c>
      <c r="F97" s="19"/>
      <c r="G97" s="19">
        <v>1.2</v>
      </c>
      <c r="H97" s="19">
        <v>1</v>
      </c>
      <c r="I97" s="19">
        <f t="shared" si="16"/>
        <v>10.68</v>
      </c>
      <c r="J97" s="1"/>
      <c r="K97" s="1"/>
      <c r="L97" s="1"/>
    </row>
    <row r="98" spans="1:12" s="7" customFormat="1" ht="20.100000000000001" customHeight="1" x14ac:dyDescent="0.25">
      <c r="A98" s="1"/>
      <c r="B98" s="1"/>
      <c r="C98" s="1"/>
      <c r="D98" s="1"/>
      <c r="E98" s="19"/>
      <c r="F98" s="19">
        <v>0.15</v>
      </c>
      <c r="G98" s="19">
        <v>1.2</v>
      </c>
      <c r="H98" s="19">
        <v>-4</v>
      </c>
      <c r="I98" s="19">
        <f t="shared" si="16"/>
        <v>-0.72</v>
      </c>
      <c r="J98" s="1"/>
      <c r="K98" s="1"/>
      <c r="L98" s="1"/>
    </row>
    <row r="99" spans="1:12" s="7" customFormat="1" ht="20.100000000000001" customHeight="1" x14ac:dyDescent="0.25">
      <c r="A99" s="1"/>
      <c r="B99" s="1"/>
      <c r="C99" s="19" t="s">
        <v>388</v>
      </c>
      <c r="D99" s="44" t="s">
        <v>585</v>
      </c>
      <c r="E99" s="19">
        <v>9.39</v>
      </c>
      <c r="F99" s="19"/>
      <c r="G99" s="19">
        <v>1.2</v>
      </c>
      <c r="H99" s="19">
        <v>1</v>
      </c>
      <c r="I99" s="19">
        <f t="shared" si="16"/>
        <v>11.268000000000001</v>
      </c>
      <c r="J99" s="1"/>
      <c r="K99" s="1"/>
      <c r="L99" s="1"/>
    </row>
    <row r="100" spans="1:12" s="7" customFormat="1" ht="20.100000000000001" customHeight="1" x14ac:dyDescent="0.25">
      <c r="A100" s="1"/>
      <c r="B100" s="1"/>
      <c r="C100" s="1"/>
      <c r="D100" s="1"/>
      <c r="E100" s="19"/>
      <c r="F100" s="19">
        <v>0.15</v>
      </c>
      <c r="G100" s="19">
        <v>1.2</v>
      </c>
      <c r="H100" s="19">
        <v>-4</v>
      </c>
      <c r="I100" s="19">
        <f t="shared" si="16"/>
        <v>-0.72</v>
      </c>
      <c r="J100" s="1"/>
      <c r="K100" s="1"/>
      <c r="L100" s="1"/>
    </row>
    <row r="101" spans="1:12" s="7" customFormat="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7" customFormat="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7" customFormat="1" ht="20.100000000000001" customHeight="1" x14ac:dyDescent="0.25">
      <c r="A103" s="16" t="s">
        <v>53</v>
      </c>
      <c r="B103" s="17" t="s">
        <v>54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s="7" customFormat="1" ht="20.100000000000001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s="7" customFormat="1" ht="47.25" x14ac:dyDescent="0.25">
      <c r="A105" s="82" t="s">
        <v>231</v>
      </c>
      <c r="B105" s="12" t="s">
        <v>232</v>
      </c>
      <c r="C105" s="13"/>
      <c r="D105" s="14"/>
      <c r="E105" s="14"/>
      <c r="F105" s="14"/>
      <c r="G105" s="14"/>
      <c r="H105" s="14"/>
      <c r="I105" s="14"/>
      <c r="J105" s="83">
        <f>SUM(I106:I117)</f>
        <v>47.6</v>
      </c>
      <c r="K105" s="20" t="s">
        <v>15</v>
      </c>
      <c r="L105" s="14"/>
    </row>
    <row r="106" spans="1:12" s="7" customFormat="1" ht="20.100000000000001" customHeight="1" x14ac:dyDescent="0.25">
      <c r="A106" s="1"/>
      <c r="B106" s="1"/>
      <c r="C106" s="44"/>
      <c r="D106" s="19"/>
      <c r="E106" s="19">
        <f>4.51+1.1</f>
        <v>5.6099999999999994</v>
      </c>
      <c r="F106" s="19"/>
      <c r="G106" s="19">
        <v>2.8</v>
      </c>
      <c r="H106" s="19">
        <v>1</v>
      </c>
      <c r="I106" s="19">
        <f t="shared" ref="I106:I107" si="17">ROUND(PRODUCT(E106:H106),3)</f>
        <v>15.708</v>
      </c>
      <c r="J106" s="1"/>
      <c r="K106" s="1"/>
      <c r="L106" s="1"/>
    </row>
    <row r="107" spans="1:12" s="7" customFormat="1" ht="20.100000000000001" customHeight="1" x14ac:dyDescent="0.25">
      <c r="A107" s="1"/>
      <c r="B107" s="1"/>
      <c r="C107" s="44"/>
      <c r="D107" s="19"/>
      <c r="E107" s="19"/>
      <c r="F107" s="19">
        <v>1.1000000000000001</v>
      </c>
      <c r="G107" s="19">
        <v>2.1</v>
      </c>
      <c r="H107" s="19">
        <v>-1</v>
      </c>
      <c r="I107" s="19">
        <f t="shared" si="17"/>
        <v>-2.31</v>
      </c>
      <c r="J107" s="1"/>
      <c r="K107" s="1"/>
      <c r="L107" s="1"/>
    </row>
    <row r="108" spans="1:12" s="7" customFormat="1" ht="20.100000000000001" customHeight="1" x14ac:dyDescent="0.25">
      <c r="A108" s="1"/>
      <c r="B108" s="1"/>
      <c r="C108" s="1"/>
      <c r="D108" s="1"/>
      <c r="E108" s="19">
        <f>4.75+1.1</f>
        <v>5.85</v>
      </c>
      <c r="F108" s="19"/>
      <c r="G108" s="19">
        <v>2.8</v>
      </c>
      <c r="H108" s="19">
        <v>1</v>
      </c>
      <c r="I108" s="19">
        <f t="shared" ref="I108:I109" si="18">ROUND(PRODUCT(E108:H108),3)</f>
        <v>16.38</v>
      </c>
      <c r="J108" s="1"/>
      <c r="K108" s="1"/>
      <c r="L108" s="1"/>
    </row>
    <row r="109" spans="1:12" s="7" customFormat="1" ht="20.100000000000001" customHeight="1" x14ac:dyDescent="0.25">
      <c r="A109" s="1"/>
      <c r="B109" s="1"/>
      <c r="C109" s="1"/>
      <c r="D109" s="1"/>
      <c r="E109" s="19"/>
      <c r="F109" s="19">
        <v>1.1000000000000001</v>
      </c>
      <c r="G109" s="19">
        <v>2.1</v>
      </c>
      <c r="H109" s="19">
        <v>-1</v>
      </c>
      <c r="I109" s="19">
        <f t="shared" si="18"/>
        <v>-2.31</v>
      </c>
      <c r="J109" s="1"/>
      <c r="K109" s="1"/>
      <c r="L109" s="1"/>
    </row>
    <row r="110" spans="1:12" s="7" customFormat="1" ht="20.100000000000001" customHeight="1" x14ac:dyDescent="0.25">
      <c r="A110" s="1"/>
      <c r="B110" s="1"/>
      <c r="C110" s="1"/>
      <c r="D110" s="1"/>
      <c r="E110" s="19">
        <f>3.04+1.1</f>
        <v>4.1400000000000006</v>
      </c>
      <c r="F110" s="19"/>
      <c r="G110" s="19">
        <v>2.8</v>
      </c>
      <c r="H110" s="19">
        <v>1</v>
      </c>
      <c r="I110" s="19">
        <f t="shared" ref="I110:I111" si="19">ROUND(PRODUCT(E110:H110),3)</f>
        <v>11.592000000000001</v>
      </c>
      <c r="J110" s="1"/>
      <c r="K110" s="1"/>
      <c r="L110" s="1"/>
    </row>
    <row r="111" spans="1:12" s="7" customFormat="1" ht="20.100000000000001" customHeight="1" x14ac:dyDescent="0.25">
      <c r="A111" s="1"/>
      <c r="B111" s="1"/>
      <c r="C111" s="1"/>
      <c r="D111" s="1"/>
      <c r="E111" s="19"/>
      <c r="F111" s="19">
        <v>1.1000000000000001</v>
      </c>
      <c r="G111" s="19">
        <v>2.1</v>
      </c>
      <c r="H111" s="19">
        <v>-1</v>
      </c>
      <c r="I111" s="19">
        <f t="shared" si="19"/>
        <v>-2.31</v>
      </c>
      <c r="J111" s="1"/>
      <c r="K111" s="1"/>
      <c r="L111" s="1"/>
    </row>
    <row r="112" spans="1:12" s="7" customFormat="1" ht="20.100000000000001" customHeight="1" x14ac:dyDescent="0.25">
      <c r="A112" s="1"/>
      <c r="B112" s="1"/>
      <c r="C112" s="1"/>
      <c r="D112" s="1"/>
      <c r="E112" s="19">
        <v>2</v>
      </c>
      <c r="F112" s="19"/>
      <c r="G112" s="19">
        <v>2.8</v>
      </c>
      <c r="H112" s="19">
        <v>1</v>
      </c>
      <c r="I112" s="19">
        <f t="shared" ref="I112" si="20">ROUND(PRODUCT(E112:H112),3)</f>
        <v>5.6</v>
      </c>
      <c r="J112" s="1"/>
      <c r="K112" s="1"/>
      <c r="L112" s="1"/>
    </row>
    <row r="113" spans="1:12" s="7" customFormat="1" ht="20.100000000000001" customHeight="1" x14ac:dyDescent="0.25">
      <c r="A113" s="1"/>
      <c r="B113" s="1"/>
      <c r="C113" s="1"/>
      <c r="D113" s="1"/>
      <c r="E113" s="19"/>
      <c r="F113" s="19">
        <v>1.1000000000000001</v>
      </c>
      <c r="G113" s="19">
        <v>2.1</v>
      </c>
      <c r="H113" s="19">
        <v>-1</v>
      </c>
      <c r="I113" s="19">
        <f t="shared" ref="I113:I114" si="21">ROUND(PRODUCT(E113:H113),3)</f>
        <v>-2.31</v>
      </c>
      <c r="J113" s="1"/>
      <c r="K113" s="1"/>
      <c r="L113" s="1"/>
    </row>
    <row r="114" spans="1:12" s="7" customFormat="1" ht="20.100000000000001" customHeight="1" x14ac:dyDescent="0.25">
      <c r="A114" s="1"/>
      <c r="B114" s="1"/>
      <c r="C114" s="1"/>
      <c r="D114" s="1"/>
      <c r="E114" s="19">
        <v>2.1</v>
      </c>
      <c r="F114" s="19"/>
      <c r="G114" s="19">
        <v>2.8</v>
      </c>
      <c r="H114" s="19">
        <v>1</v>
      </c>
      <c r="I114" s="19">
        <f t="shared" si="21"/>
        <v>5.88</v>
      </c>
      <c r="J114" s="1"/>
      <c r="K114" s="1"/>
      <c r="L114" s="1"/>
    </row>
    <row r="115" spans="1:12" s="7" customFormat="1" ht="20.100000000000001" customHeight="1" x14ac:dyDescent="0.25">
      <c r="A115" s="1"/>
      <c r="B115" s="1"/>
      <c r="C115" s="1"/>
      <c r="D115" s="1"/>
      <c r="E115" s="19"/>
      <c r="F115" s="19">
        <v>0.9</v>
      </c>
      <c r="G115" s="19">
        <v>2.1</v>
      </c>
      <c r="H115" s="19">
        <v>-1</v>
      </c>
      <c r="I115" s="19">
        <f t="shared" ref="I115:I117" si="22">ROUND(PRODUCT(E115:H115),3)</f>
        <v>-1.89</v>
      </c>
      <c r="J115" s="1"/>
      <c r="K115" s="1"/>
      <c r="L115" s="1"/>
    </row>
    <row r="116" spans="1:12" s="7" customFormat="1" ht="20.100000000000001" customHeight="1" x14ac:dyDescent="0.25">
      <c r="A116" s="1"/>
      <c r="B116" s="1"/>
      <c r="C116" s="1"/>
      <c r="D116" s="1"/>
      <c r="E116" s="19">
        <v>2.1</v>
      </c>
      <c r="F116" s="19"/>
      <c r="G116" s="19">
        <v>2.8</v>
      </c>
      <c r="H116" s="19">
        <v>1</v>
      </c>
      <c r="I116" s="19">
        <f t="shared" si="22"/>
        <v>5.88</v>
      </c>
      <c r="J116" s="1"/>
      <c r="K116" s="1"/>
      <c r="L116" s="1"/>
    </row>
    <row r="117" spans="1:12" s="7" customFormat="1" ht="20.100000000000001" customHeight="1" x14ac:dyDescent="0.25">
      <c r="A117" s="1"/>
      <c r="B117" s="1"/>
      <c r="C117" s="1"/>
      <c r="D117" s="1"/>
      <c r="E117" s="19"/>
      <c r="F117" s="19">
        <v>1.1000000000000001</v>
      </c>
      <c r="G117" s="19">
        <v>2.1</v>
      </c>
      <c r="H117" s="19">
        <v>-1</v>
      </c>
      <c r="I117" s="19">
        <f t="shared" si="22"/>
        <v>-2.31</v>
      </c>
      <c r="J117" s="1"/>
      <c r="K117" s="1"/>
      <c r="L117" s="1"/>
    </row>
    <row r="118" spans="1:12" s="7" customFormat="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7" customFormat="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7" customFormat="1" ht="47.25" x14ac:dyDescent="0.25">
      <c r="A120" s="82" t="s">
        <v>28</v>
      </c>
      <c r="B120" s="12" t="s">
        <v>29</v>
      </c>
      <c r="C120" s="13"/>
      <c r="D120" s="14"/>
      <c r="E120" s="14"/>
      <c r="F120" s="14"/>
      <c r="G120" s="14"/>
      <c r="H120" s="14"/>
      <c r="I120" s="14"/>
      <c r="J120" s="83">
        <f>SUM(I121:I124)</f>
        <v>88.600000000000009</v>
      </c>
      <c r="K120" s="20" t="s">
        <v>15</v>
      </c>
      <c r="L120" s="14"/>
    </row>
    <row r="121" spans="1:12" s="7" customFormat="1" ht="20.100000000000001" customHeight="1" x14ac:dyDescent="0.25">
      <c r="A121" s="1"/>
      <c r="B121" s="72"/>
      <c r="C121" s="1"/>
      <c r="D121" s="1"/>
      <c r="E121" s="21">
        <v>43.78</v>
      </c>
      <c r="F121" s="21"/>
      <c r="G121" s="10"/>
      <c r="H121" s="21">
        <v>1</v>
      </c>
      <c r="I121" s="19">
        <f t="shared" ref="I121" si="23">ROUND(PRODUCT(E121:H121),3)</f>
        <v>43.78</v>
      </c>
      <c r="J121" s="1"/>
      <c r="K121" s="1"/>
      <c r="L121" s="1"/>
    </row>
    <row r="122" spans="1:12" s="7" customFormat="1" ht="20.100000000000001" customHeight="1" x14ac:dyDescent="0.25">
      <c r="A122" s="1"/>
      <c r="B122" s="1"/>
      <c r="C122" s="1"/>
      <c r="D122" s="1"/>
      <c r="E122" s="21">
        <v>93.02</v>
      </c>
      <c r="F122" s="21"/>
      <c r="G122" s="10"/>
      <c r="H122" s="21">
        <v>1</v>
      </c>
      <c r="I122" s="19">
        <f t="shared" ref="I122:I124" si="24">ROUND(PRODUCT(E122:H122),3)</f>
        <v>93.02</v>
      </c>
      <c r="J122" s="1"/>
      <c r="K122" s="1"/>
      <c r="L122" s="1"/>
    </row>
    <row r="123" spans="1:12" s="7" customFormat="1" ht="20.100000000000001" customHeight="1" x14ac:dyDescent="0.25">
      <c r="A123" s="1"/>
      <c r="B123" s="1"/>
      <c r="C123" s="1"/>
      <c r="D123" s="1"/>
      <c r="E123" s="21">
        <v>57.85</v>
      </c>
      <c r="F123" s="21"/>
      <c r="G123" s="10"/>
      <c r="H123" s="21">
        <v>1</v>
      </c>
      <c r="I123" s="19">
        <f t="shared" si="24"/>
        <v>57.85</v>
      </c>
      <c r="J123" s="1"/>
      <c r="K123" s="1"/>
      <c r="L123" s="1"/>
    </row>
    <row r="124" spans="1:12" s="7" customFormat="1" ht="20.100000000000001" customHeight="1" x14ac:dyDescent="0.25">
      <c r="A124" s="1"/>
      <c r="B124" s="1"/>
      <c r="C124" s="1"/>
      <c r="D124" s="1"/>
      <c r="E124" s="21">
        <v>106.05</v>
      </c>
      <c r="F124" s="21"/>
      <c r="G124" s="10"/>
      <c r="H124" s="21">
        <v>-1</v>
      </c>
      <c r="I124" s="19">
        <f t="shared" si="24"/>
        <v>-106.05</v>
      </c>
      <c r="J124" s="1"/>
      <c r="K124" s="1"/>
      <c r="L124" s="1"/>
    </row>
    <row r="125" spans="1:12" s="7" customFormat="1" ht="20.100000000000001" customHeight="1" x14ac:dyDescent="0.25">
      <c r="A125" s="1"/>
      <c r="B125" s="1"/>
      <c r="C125" s="1"/>
      <c r="D125" s="1"/>
      <c r="E125" s="21"/>
      <c r="F125" s="21"/>
      <c r="G125" s="10"/>
      <c r="H125" s="21"/>
      <c r="I125" s="19">
        <f>SUM(I121:I124)</f>
        <v>88.600000000000009</v>
      </c>
      <c r="J125" s="1"/>
      <c r="K125" s="1"/>
      <c r="L125" s="1"/>
    </row>
    <row r="126" spans="1:12" s="7" customFormat="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7" customFormat="1" ht="31.5" x14ac:dyDescent="0.25">
      <c r="A127" s="82" t="s">
        <v>30</v>
      </c>
      <c r="B127" s="12" t="s">
        <v>31</v>
      </c>
      <c r="C127" s="13"/>
      <c r="D127" s="14"/>
      <c r="E127" s="14"/>
      <c r="F127" s="14"/>
      <c r="G127" s="14"/>
      <c r="H127" s="14"/>
      <c r="I127" s="14"/>
      <c r="J127" s="83">
        <f>SUM(I128:I134)</f>
        <v>106.04900000000001</v>
      </c>
      <c r="K127" s="20" t="s">
        <v>15</v>
      </c>
      <c r="L127" s="14"/>
    </row>
    <row r="128" spans="1:12" s="7" customFormat="1" ht="20.100000000000001" customHeight="1" x14ac:dyDescent="0.25">
      <c r="A128" s="1"/>
      <c r="B128" s="71"/>
      <c r="C128" s="1"/>
      <c r="D128" s="1"/>
      <c r="E128" s="21">
        <v>4.2699999999999996</v>
      </c>
      <c r="F128" s="21">
        <v>2.44</v>
      </c>
      <c r="G128" s="10"/>
      <c r="H128" s="10">
        <v>1</v>
      </c>
      <c r="I128" s="15">
        <f t="shared" ref="I128" si="25">ROUND(PRODUCT(E128:H128),3)</f>
        <v>10.419</v>
      </c>
      <c r="J128" s="1"/>
      <c r="K128" s="1"/>
      <c r="L128" s="1"/>
    </row>
    <row r="129" spans="1:12" s="7" customFormat="1" ht="20.100000000000001" customHeight="1" x14ac:dyDescent="0.25">
      <c r="A129" s="1"/>
      <c r="B129" s="1"/>
      <c r="C129" s="1"/>
      <c r="D129" s="1"/>
      <c r="E129" s="21">
        <v>4.88</v>
      </c>
      <c r="F129" s="21">
        <v>2.44</v>
      </c>
      <c r="G129" s="10"/>
      <c r="H129" s="10">
        <v>1</v>
      </c>
      <c r="I129" s="15">
        <f t="shared" ref="I129:I131" si="26">ROUND(PRODUCT(E129:H129),3)</f>
        <v>11.907</v>
      </c>
      <c r="J129" s="1"/>
      <c r="K129" s="1"/>
      <c r="L129" s="1"/>
    </row>
    <row r="130" spans="1:12" s="7" customFormat="1" ht="20.100000000000001" customHeight="1" x14ac:dyDescent="0.25">
      <c r="A130" s="1"/>
      <c r="B130" s="1"/>
      <c r="C130" s="1"/>
      <c r="D130" s="1"/>
      <c r="E130" s="21">
        <v>3.05</v>
      </c>
      <c r="F130" s="21">
        <v>1.83</v>
      </c>
      <c r="G130" s="10"/>
      <c r="H130" s="10">
        <v>1</v>
      </c>
      <c r="I130" s="15">
        <f t="shared" si="26"/>
        <v>5.5819999999999999</v>
      </c>
      <c r="J130" s="1"/>
      <c r="K130" s="1"/>
      <c r="L130" s="1"/>
    </row>
    <row r="131" spans="1:12" s="7" customFormat="1" ht="20.100000000000001" customHeight="1" x14ac:dyDescent="0.25">
      <c r="A131" s="1"/>
      <c r="B131" s="1"/>
      <c r="C131" s="1"/>
      <c r="D131" s="1"/>
      <c r="E131" s="21">
        <v>4.2699999999999996</v>
      </c>
      <c r="F131" s="21">
        <v>3.66</v>
      </c>
      <c r="G131" s="10"/>
      <c r="H131" s="10">
        <v>1</v>
      </c>
      <c r="I131" s="15">
        <f t="shared" si="26"/>
        <v>15.628</v>
      </c>
      <c r="J131" s="1"/>
      <c r="K131" s="1"/>
      <c r="L131" s="1"/>
    </row>
    <row r="132" spans="1:12" s="7" customFormat="1" ht="20.100000000000001" customHeight="1" x14ac:dyDescent="0.25">
      <c r="A132" s="1"/>
      <c r="B132" s="1"/>
      <c r="C132" s="1"/>
      <c r="D132" s="1"/>
      <c r="E132" s="21">
        <v>4.88</v>
      </c>
      <c r="F132" s="21">
        <v>3.66</v>
      </c>
      <c r="G132" s="10"/>
      <c r="H132" s="10">
        <v>1</v>
      </c>
      <c r="I132" s="15">
        <f t="shared" ref="I132:I133" si="27">ROUND(PRODUCT(E132:H132),3)</f>
        <v>17.861000000000001</v>
      </c>
      <c r="J132" s="1"/>
      <c r="K132" s="1"/>
      <c r="L132" s="1"/>
    </row>
    <row r="133" spans="1:12" s="7" customFormat="1" ht="20.100000000000001" customHeight="1" x14ac:dyDescent="0.25">
      <c r="A133" s="1"/>
      <c r="B133" s="1"/>
      <c r="C133" s="1"/>
      <c r="D133" s="1"/>
      <c r="E133" s="21">
        <v>4.88</v>
      </c>
      <c r="F133" s="21">
        <v>3.05</v>
      </c>
      <c r="G133" s="10"/>
      <c r="H133" s="10">
        <v>1</v>
      </c>
      <c r="I133" s="15">
        <f t="shared" si="27"/>
        <v>14.884</v>
      </c>
      <c r="J133" s="1"/>
      <c r="K133" s="1"/>
      <c r="L133" s="1"/>
    </row>
    <row r="134" spans="1:12" s="7" customFormat="1" ht="20.100000000000001" customHeight="1" x14ac:dyDescent="0.25">
      <c r="A134" s="1"/>
      <c r="B134" s="1"/>
      <c r="C134" s="1"/>
      <c r="D134" s="1"/>
      <c r="E134" s="21">
        <v>6.1</v>
      </c>
      <c r="F134" s="21">
        <v>4.88</v>
      </c>
      <c r="G134" s="10"/>
      <c r="H134" s="10">
        <v>1</v>
      </c>
      <c r="I134" s="15">
        <f t="shared" ref="I134" si="28">ROUND(PRODUCT(E134:H134),3)</f>
        <v>29.768000000000001</v>
      </c>
      <c r="J134" s="1"/>
      <c r="K134" s="1"/>
      <c r="L134" s="1"/>
    </row>
    <row r="135" spans="1:12" s="7" customFormat="1" ht="20.100000000000001" customHeight="1" x14ac:dyDescent="0.25">
      <c r="A135" s="1"/>
      <c r="B135" s="1"/>
      <c r="C135" s="1"/>
      <c r="D135" s="1"/>
      <c r="E135" s="21"/>
      <c r="F135" s="21"/>
      <c r="G135" s="10"/>
      <c r="H135" s="10"/>
      <c r="I135" s="15"/>
      <c r="J135" s="1"/>
      <c r="K135" s="1"/>
      <c r="L135" s="1"/>
    </row>
    <row r="136" spans="1:12" s="7" customFormat="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7" customFormat="1" ht="47.25" x14ac:dyDescent="0.25">
      <c r="A137" s="82" t="s">
        <v>32</v>
      </c>
      <c r="B137" s="12" t="s">
        <v>33</v>
      </c>
      <c r="C137" s="13"/>
      <c r="D137" s="14"/>
      <c r="E137" s="14"/>
      <c r="F137" s="14"/>
      <c r="G137" s="14"/>
      <c r="H137" s="14"/>
      <c r="I137" s="14"/>
      <c r="J137" s="83">
        <f>SUM(I138:I139)</f>
        <v>76.058000000000007</v>
      </c>
      <c r="K137" s="20" t="s">
        <v>15</v>
      </c>
      <c r="L137" s="14"/>
    </row>
    <row r="138" spans="1:12" s="7" customFormat="1" ht="20.100000000000001" customHeight="1" x14ac:dyDescent="0.25">
      <c r="A138" s="1"/>
      <c r="B138" s="72"/>
      <c r="C138" s="1"/>
      <c r="D138" s="1"/>
      <c r="E138" s="21">
        <v>2.7749999999999999</v>
      </c>
      <c r="F138" s="21">
        <v>2.1</v>
      </c>
      <c r="G138" s="10"/>
      <c r="H138" s="10">
        <v>1</v>
      </c>
      <c r="I138" s="15">
        <f t="shared" ref="I138:I139" si="29">ROUND(PRODUCT(E138:H138),3)</f>
        <v>5.8280000000000003</v>
      </c>
      <c r="J138" s="1"/>
      <c r="K138" s="1"/>
      <c r="L138" s="1"/>
    </row>
    <row r="139" spans="1:12" s="7" customFormat="1" ht="20.100000000000001" customHeight="1" x14ac:dyDescent="0.25">
      <c r="A139" s="1"/>
      <c r="B139" s="1"/>
      <c r="C139" s="1"/>
      <c r="D139" s="1"/>
      <c r="E139" s="21">
        <v>70.23</v>
      </c>
      <c r="F139" s="21"/>
      <c r="G139" s="10"/>
      <c r="H139" s="10">
        <v>1</v>
      </c>
      <c r="I139" s="15">
        <f t="shared" si="29"/>
        <v>70.23</v>
      </c>
      <c r="J139" s="1"/>
      <c r="K139" s="1"/>
      <c r="L139" s="1"/>
    </row>
    <row r="140" spans="1:12" s="7" customFormat="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7" customFormat="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7" customFormat="1" ht="20.100000000000001" customHeight="1" x14ac:dyDescent="0.25">
      <c r="A142" s="16" t="s">
        <v>571</v>
      </c>
      <c r="B142" s="17" t="s">
        <v>572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7" customFormat="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7" customFormat="1" ht="63" x14ac:dyDescent="0.25">
      <c r="A144" s="82" t="s">
        <v>575</v>
      </c>
      <c r="B144" s="12" t="s">
        <v>576</v>
      </c>
      <c r="C144" s="13"/>
      <c r="D144" s="14"/>
      <c r="E144" s="14"/>
      <c r="F144" s="14"/>
      <c r="G144" s="14"/>
      <c r="H144" s="14"/>
      <c r="I144" s="14"/>
      <c r="J144" s="85">
        <f>SUM(I145)</f>
        <v>117.6</v>
      </c>
      <c r="K144" s="20" t="s">
        <v>38</v>
      </c>
      <c r="L144" s="14"/>
    </row>
    <row r="145" spans="1:12" s="7" customFormat="1" ht="20.100000000000001" customHeight="1" x14ac:dyDescent="0.25">
      <c r="A145" s="1"/>
      <c r="B145" s="1"/>
      <c r="C145" s="1"/>
      <c r="D145" s="1"/>
      <c r="E145" s="21"/>
      <c r="F145" s="21"/>
      <c r="G145" s="21">
        <v>2.8</v>
      </c>
      <c r="H145" s="21">
        <v>42</v>
      </c>
      <c r="I145" s="19">
        <f t="shared" ref="I145" si="30">ROUND(PRODUCT(E145:H145),3)</f>
        <v>117.6</v>
      </c>
      <c r="J145" s="1"/>
      <c r="K145" s="1"/>
      <c r="L145" s="1"/>
    </row>
    <row r="146" spans="1:12" s="7" customFormat="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7" customFormat="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7" customFormat="1" ht="63" x14ac:dyDescent="0.25">
      <c r="A148" s="82" t="s">
        <v>573</v>
      </c>
      <c r="B148" s="65" t="s">
        <v>574</v>
      </c>
      <c r="C148" s="13"/>
      <c r="D148" s="14"/>
      <c r="E148" s="14"/>
      <c r="F148" s="14"/>
      <c r="G148" s="14"/>
      <c r="H148" s="14"/>
      <c r="I148" s="14"/>
      <c r="J148" s="85">
        <f>SUM(I149)</f>
        <v>21</v>
      </c>
      <c r="K148" s="20" t="s">
        <v>38</v>
      </c>
      <c r="L148" s="14"/>
    </row>
    <row r="149" spans="1:12" s="7" customFormat="1" ht="20.100000000000001" customHeight="1" x14ac:dyDescent="0.25">
      <c r="A149" s="1"/>
      <c r="B149" s="1"/>
      <c r="C149" s="1"/>
      <c r="D149" s="1"/>
      <c r="E149" s="21"/>
      <c r="F149" s="21"/>
      <c r="G149" s="21">
        <v>0.5</v>
      </c>
      <c r="H149" s="21">
        <v>42</v>
      </c>
      <c r="I149" s="19">
        <f t="shared" ref="I149" si="31">ROUND(PRODUCT(E149:H149),3)</f>
        <v>21</v>
      </c>
      <c r="J149" s="1"/>
      <c r="K149" s="1"/>
      <c r="L149" s="1"/>
    </row>
    <row r="150" spans="1:12" s="7" customFormat="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7" customFormat="1" ht="20.100000000000001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s="7" customFormat="1" ht="63" x14ac:dyDescent="0.25">
      <c r="A152" s="11" t="s">
        <v>641</v>
      </c>
      <c r="B152" s="12" t="s">
        <v>642</v>
      </c>
      <c r="C152" s="13"/>
      <c r="D152" s="14"/>
      <c r="E152" s="14"/>
      <c r="F152" s="14"/>
      <c r="G152" s="14"/>
      <c r="H152" s="14"/>
      <c r="I152" s="14"/>
      <c r="J152" s="23">
        <f>SUM(I153)</f>
        <v>110.42</v>
      </c>
      <c r="K152" s="11" t="s">
        <v>38</v>
      </c>
      <c r="L152" s="14"/>
    </row>
    <row r="153" spans="1:12" s="7" customFormat="1" ht="20.100000000000001" customHeight="1" x14ac:dyDescent="0.25">
      <c r="A153" s="24"/>
      <c r="B153" s="24"/>
      <c r="C153" s="24"/>
      <c r="D153" s="24"/>
      <c r="E153" s="21">
        <v>110.42</v>
      </c>
      <c r="F153" s="21"/>
      <c r="G153" s="10"/>
      <c r="H153" s="10">
        <v>1</v>
      </c>
      <c r="I153" s="15">
        <f>ROUND(PRODUCT(E153:H153),3)</f>
        <v>110.42</v>
      </c>
      <c r="J153" s="24"/>
      <c r="K153" s="24"/>
      <c r="L153" s="24"/>
    </row>
    <row r="154" spans="1:12" s="7" customFormat="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7" customFormat="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7" customFormat="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7" customFormat="1" ht="63" x14ac:dyDescent="0.25">
      <c r="A157" s="82" t="s">
        <v>577</v>
      </c>
      <c r="B157" s="12" t="s">
        <v>578</v>
      </c>
      <c r="C157" s="13"/>
      <c r="D157" s="14"/>
      <c r="E157" s="14"/>
      <c r="F157" s="14"/>
      <c r="G157" s="14"/>
      <c r="H157" s="14"/>
      <c r="I157" s="14"/>
      <c r="J157" s="85">
        <f>SUM(I158:I171)</f>
        <v>110.42000000000002</v>
      </c>
      <c r="K157" s="20" t="s">
        <v>38</v>
      </c>
      <c r="L157" s="14"/>
    </row>
    <row r="158" spans="1:12" s="7" customFormat="1" ht="18.75" customHeight="1" x14ac:dyDescent="0.25">
      <c r="A158" s="1"/>
      <c r="B158" s="1"/>
      <c r="C158" s="44">
        <v>2</v>
      </c>
      <c r="D158" s="19" t="s">
        <v>579</v>
      </c>
      <c r="E158" s="19">
        <v>5.24</v>
      </c>
      <c r="F158" s="19"/>
      <c r="G158" s="19"/>
      <c r="H158" s="19">
        <v>1</v>
      </c>
      <c r="I158" s="19">
        <f t="shared" ref="I158" si="32">ROUND(PRODUCT(E158:H158),3)</f>
        <v>5.24</v>
      </c>
      <c r="J158" s="1"/>
      <c r="K158" s="1"/>
      <c r="L158" s="1"/>
    </row>
    <row r="159" spans="1:12" s="7" customFormat="1" ht="18.75" customHeight="1" x14ac:dyDescent="0.25">
      <c r="A159" s="1"/>
      <c r="B159" s="1"/>
      <c r="C159" s="44">
        <v>2</v>
      </c>
      <c r="D159" s="19" t="s">
        <v>590</v>
      </c>
      <c r="E159" s="19">
        <f>2.73+2.05+6.03+2</f>
        <v>12.809999999999999</v>
      </c>
      <c r="F159" s="19"/>
      <c r="G159" s="19"/>
      <c r="H159" s="19">
        <v>1</v>
      </c>
      <c r="I159" s="19">
        <f t="shared" ref="I159" si="33">ROUND(PRODUCT(E159:H159),3)</f>
        <v>12.81</v>
      </c>
      <c r="J159" s="1"/>
      <c r="K159" s="1"/>
      <c r="L159" s="1"/>
    </row>
    <row r="160" spans="1:12" s="7" customFormat="1" ht="20.100000000000001" customHeight="1" x14ac:dyDescent="0.25">
      <c r="A160" s="1"/>
      <c r="B160" s="1"/>
      <c r="C160" s="44" t="s">
        <v>582</v>
      </c>
      <c r="D160" s="19" t="s">
        <v>590</v>
      </c>
      <c r="E160" s="19">
        <v>8</v>
      </c>
      <c r="F160" s="19"/>
      <c r="G160" s="19"/>
      <c r="H160" s="19">
        <v>1</v>
      </c>
      <c r="I160" s="19">
        <f t="shared" ref="I160:I171" si="34">ROUND(PRODUCT(E160:H160),3)</f>
        <v>8</v>
      </c>
      <c r="J160" s="1"/>
      <c r="K160" s="1"/>
      <c r="L160" s="1"/>
    </row>
    <row r="161" spans="1:12" s="7" customFormat="1" ht="20.100000000000001" customHeight="1" x14ac:dyDescent="0.25">
      <c r="A161" s="1"/>
      <c r="B161" s="1"/>
      <c r="C161" s="44" t="s">
        <v>583</v>
      </c>
      <c r="D161" s="19" t="s">
        <v>580</v>
      </c>
      <c r="E161" s="19">
        <f>0.7*2</f>
        <v>1.4</v>
      </c>
      <c r="F161" s="19"/>
      <c r="G161" s="19"/>
      <c r="H161" s="19">
        <v>1</v>
      </c>
      <c r="I161" s="19">
        <f t="shared" si="34"/>
        <v>1.4</v>
      </c>
      <c r="J161" s="1"/>
      <c r="K161" s="1"/>
      <c r="L161" s="1"/>
    </row>
    <row r="162" spans="1:12" s="7" customFormat="1" ht="20.100000000000001" customHeight="1" x14ac:dyDescent="0.25">
      <c r="A162" s="1"/>
      <c r="B162" s="1"/>
      <c r="C162" s="44" t="s">
        <v>584</v>
      </c>
      <c r="D162" s="19" t="s">
        <v>579</v>
      </c>
      <c r="E162" s="19">
        <v>2.9</v>
      </c>
      <c r="F162" s="19"/>
      <c r="G162" s="19"/>
      <c r="H162" s="19">
        <v>1</v>
      </c>
      <c r="I162" s="19">
        <f t="shared" si="34"/>
        <v>2.9</v>
      </c>
      <c r="J162" s="1"/>
      <c r="K162" s="1"/>
      <c r="L162" s="1"/>
    </row>
    <row r="163" spans="1:12" s="7" customFormat="1" ht="20.100000000000001" customHeight="1" x14ac:dyDescent="0.25">
      <c r="A163" s="1"/>
      <c r="B163" s="1"/>
      <c r="C163" s="44">
        <v>3</v>
      </c>
      <c r="D163" s="19" t="s">
        <v>588</v>
      </c>
      <c r="E163" s="19">
        <v>32.43</v>
      </c>
      <c r="F163" s="19"/>
      <c r="G163" s="19"/>
      <c r="H163" s="19">
        <v>1</v>
      </c>
      <c r="I163" s="19">
        <f t="shared" si="34"/>
        <v>32.43</v>
      </c>
      <c r="J163" s="1"/>
      <c r="K163" s="1"/>
      <c r="L163" s="1"/>
    </row>
    <row r="164" spans="1:12" s="7" customFormat="1" ht="20.100000000000001" customHeight="1" x14ac:dyDescent="0.25">
      <c r="A164" s="1"/>
      <c r="B164" s="1"/>
      <c r="C164" s="19" t="s">
        <v>383</v>
      </c>
      <c r="D164" s="44" t="s">
        <v>585</v>
      </c>
      <c r="E164" s="19">
        <v>9</v>
      </c>
      <c r="F164" s="19"/>
      <c r="G164" s="19"/>
      <c r="H164" s="19">
        <v>1</v>
      </c>
      <c r="I164" s="19">
        <f t="shared" si="34"/>
        <v>9</v>
      </c>
      <c r="J164" s="1"/>
      <c r="K164" s="1"/>
      <c r="L164" s="1"/>
    </row>
    <row r="165" spans="1:12" s="7" customFormat="1" ht="20.100000000000001" customHeight="1" x14ac:dyDescent="0.25">
      <c r="A165" s="1"/>
      <c r="B165" s="1"/>
      <c r="C165" s="19" t="s">
        <v>384</v>
      </c>
      <c r="D165" s="44" t="s">
        <v>585</v>
      </c>
      <c r="E165" s="19">
        <v>2.4</v>
      </c>
      <c r="F165" s="19"/>
      <c r="G165" s="19"/>
      <c r="H165" s="19">
        <v>1</v>
      </c>
      <c r="I165" s="19">
        <f t="shared" si="34"/>
        <v>2.4</v>
      </c>
      <c r="J165" s="1"/>
      <c r="K165" s="1"/>
      <c r="L165" s="1"/>
    </row>
    <row r="166" spans="1:12" s="7" customFormat="1" ht="20.100000000000001" customHeight="1" x14ac:dyDescent="0.25">
      <c r="A166" s="1"/>
      <c r="B166" s="1"/>
      <c r="C166" s="19" t="s">
        <v>385</v>
      </c>
      <c r="D166" s="44" t="s">
        <v>585</v>
      </c>
      <c r="E166" s="19">
        <v>8.75</v>
      </c>
      <c r="F166" s="19"/>
      <c r="G166" s="19"/>
      <c r="H166" s="19">
        <v>1</v>
      </c>
      <c r="I166" s="19">
        <f t="shared" si="34"/>
        <v>8.75</v>
      </c>
      <c r="J166" s="1"/>
      <c r="K166" s="1"/>
      <c r="L166" s="1"/>
    </row>
    <row r="167" spans="1:12" s="7" customFormat="1" ht="20.100000000000001" customHeight="1" x14ac:dyDescent="0.25">
      <c r="A167" s="1"/>
      <c r="B167" s="1"/>
      <c r="C167" s="19" t="s">
        <v>586</v>
      </c>
      <c r="D167" s="44" t="s">
        <v>585</v>
      </c>
      <c r="E167" s="19">
        <v>1.2</v>
      </c>
      <c r="F167" s="19"/>
      <c r="G167" s="19"/>
      <c r="H167" s="19">
        <v>1</v>
      </c>
      <c r="I167" s="19">
        <f t="shared" si="34"/>
        <v>1.2</v>
      </c>
      <c r="J167" s="1"/>
      <c r="K167" s="1"/>
      <c r="L167" s="1"/>
    </row>
    <row r="168" spans="1:12" s="7" customFormat="1" ht="20.100000000000001" customHeight="1" x14ac:dyDescent="0.25">
      <c r="A168" s="1"/>
      <c r="B168" s="1"/>
      <c r="C168" s="19" t="s">
        <v>386</v>
      </c>
      <c r="D168" s="44" t="s">
        <v>585</v>
      </c>
      <c r="E168" s="19">
        <v>6.8</v>
      </c>
      <c r="F168" s="19"/>
      <c r="G168" s="19"/>
      <c r="H168" s="19">
        <v>1</v>
      </c>
      <c r="I168" s="19">
        <f t="shared" si="34"/>
        <v>6.8</v>
      </c>
      <c r="J168" s="1"/>
      <c r="K168" s="1"/>
      <c r="L168" s="1"/>
    </row>
    <row r="169" spans="1:12" s="7" customFormat="1" ht="20.100000000000001" customHeight="1" x14ac:dyDescent="0.25">
      <c r="A169" s="1"/>
      <c r="B169" s="1"/>
      <c r="C169" s="19" t="s">
        <v>587</v>
      </c>
      <c r="D169" s="44" t="s">
        <v>585</v>
      </c>
      <c r="E169" s="19">
        <v>1.2</v>
      </c>
      <c r="F169" s="19"/>
      <c r="G169" s="19"/>
      <c r="H169" s="19">
        <v>1</v>
      </c>
      <c r="I169" s="19">
        <f t="shared" si="34"/>
        <v>1.2</v>
      </c>
      <c r="J169" s="1"/>
      <c r="K169" s="1"/>
      <c r="L169" s="1"/>
    </row>
    <row r="170" spans="1:12" s="7" customFormat="1" ht="20.100000000000001" customHeight="1" x14ac:dyDescent="0.25">
      <c r="A170" s="1"/>
      <c r="B170" s="1"/>
      <c r="C170" s="19" t="s">
        <v>387</v>
      </c>
      <c r="D170" s="44" t="s">
        <v>585</v>
      </c>
      <c r="E170" s="19">
        <v>8.9</v>
      </c>
      <c r="F170" s="19"/>
      <c r="G170" s="19"/>
      <c r="H170" s="19">
        <v>1</v>
      </c>
      <c r="I170" s="19">
        <f t="shared" si="34"/>
        <v>8.9</v>
      </c>
      <c r="J170" s="1"/>
      <c r="K170" s="1"/>
      <c r="L170" s="1"/>
    </row>
    <row r="171" spans="1:12" s="7" customFormat="1" ht="20.100000000000001" customHeight="1" x14ac:dyDescent="0.25">
      <c r="A171" s="1"/>
      <c r="B171" s="1"/>
      <c r="C171" s="19" t="s">
        <v>388</v>
      </c>
      <c r="D171" s="44" t="s">
        <v>585</v>
      </c>
      <c r="E171" s="19">
        <v>9.39</v>
      </c>
      <c r="F171" s="19"/>
      <c r="G171" s="19"/>
      <c r="H171" s="19">
        <v>1</v>
      </c>
      <c r="I171" s="19">
        <f t="shared" si="34"/>
        <v>9.39</v>
      </c>
      <c r="J171" s="1"/>
      <c r="K171" s="1"/>
      <c r="L171" s="1"/>
    </row>
    <row r="172" spans="1:12" s="7" customFormat="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s="7" customFormat="1" ht="20.100000000000001" customHeight="1" x14ac:dyDescent="0.25">
      <c r="A173" s="26" t="s">
        <v>201</v>
      </c>
      <c r="B173" s="17" t="s">
        <v>202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s="7" customFormat="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s="7" customFormat="1" ht="63" x14ac:dyDescent="0.25">
      <c r="A175" s="11" t="s">
        <v>615</v>
      </c>
      <c r="B175" s="12" t="s">
        <v>616</v>
      </c>
      <c r="C175" s="13"/>
      <c r="D175" s="14"/>
      <c r="E175" s="14"/>
      <c r="F175" s="14"/>
      <c r="G175" s="14"/>
      <c r="H175" s="14"/>
      <c r="I175" s="14"/>
      <c r="J175" s="83">
        <f>SUM(I176)</f>
        <v>2</v>
      </c>
      <c r="K175" s="20" t="s">
        <v>9</v>
      </c>
      <c r="L175" s="14"/>
    </row>
    <row r="176" spans="1:12" s="7" customFormat="1" ht="20.100000000000001" customHeight="1" x14ac:dyDescent="0.25">
      <c r="A176" s="1"/>
      <c r="B176" s="1"/>
      <c r="C176" s="1"/>
      <c r="D176" s="1"/>
      <c r="E176" s="1"/>
      <c r="F176" s="1"/>
      <c r="G176" s="1"/>
      <c r="H176" s="19">
        <v>2</v>
      </c>
      <c r="I176" s="87">
        <f t="shared" ref="I176" si="35">ROUND(PRODUCT(E176:H176),3)</f>
        <v>2</v>
      </c>
      <c r="J176" s="1"/>
      <c r="K176" s="1"/>
      <c r="L176" s="1"/>
    </row>
    <row r="177" spans="1:12" s="7" customFormat="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s="7" customFormat="1" ht="20.100000000000001" customHeight="1" x14ac:dyDescent="0.25">
      <c r="A178" s="26" t="s">
        <v>647</v>
      </c>
      <c r="B178" s="17" t="s">
        <v>648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s="7" customFormat="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s="7" customFormat="1" ht="47.25" x14ac:dyDescent="0.25">
      <c r="A180" s="11" t="s">
        <v>603</v>
      </c>
      <c r="B180" s="12" t="s">
        <v>604</v>
      </c>
      <c r="C180" s="13"/>
      <c r="D180" s="18"/>
      <c r="E180" s="18"/>
      <c r="F180" s="18"/>
      <c r="G180" s="18"/>
      <c r="H180" s="18"/>
      <c r="I180" s="18"/>
      <c r="J180" s="83">
        <f>SUM(I181)</f>
        <v>290.25</v>
      </c>
      <c r="K180" s="11" t="s">
        <v>15</v>
      </c>
      <c r="L180" s="18"/>
    </row>
    <row r="181" spans="1:12" s="7" customFormat="1" ht="20.100000000000001" customHeight="1" x14ac:dyDescent="0.25">
      <c r="A181" s="1"/>
      <c r="B181" s="1"/>
      <c r="C181" s="1"/>
      <c r="D181" s="1"/>
      <c r="E181" s="19">
        <v>290.25</v>
      </c>
      <c r="F181" s="19"/>
      <c r="G181" s="19"/>
      <c r="H181" s="19">
        <v>1</v>
      </c>
      <c r="I181" s="87">
        <f t="shared" ref="I181" si="36">ROUND(PRODUCT(E181:H181),3)</f>
        <v>290.25</v>
      </c>
      <c r="J181" s="1"/>
      <c r="K181" s="1"/>
      <c r="L181" s="1"/>
    </row>
    <row r="182" spans="1:12" s="7" customFormat="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s="7" customFormat="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7" customFormat="1" ht="78.75" x14ac:dyDescent="0.25">
      <c r="A184" s="11" t="s">
        <v>605</v>
      </c>
      <c r="B184" s="12" t="s">
        <v>606</v>
      </c>
      <c r="C184" s="13"/>
      <c r="D184" s="14"/>
      <c r="E184" s="14"/>
      <c r="F184" s="14"/>
      <c r="G184" s="14"/>
      <c r="H184" s="14"/>
      <c r="I184" s="14"/>
      <c r="J184" s="83">
        <f>SUM(I185)</f>
        <v>290.25</v>
      </c>
      <c r="K184" s="11" t="s">
        <v>15</v>
      </c>
      <c r="L184" s="14"/>
    </row>
    <row r="185" spans="1:12" s="7" customFormat="1" ht="20.100000000000001" customHeight="1" x14ac:dyDescent="0.25">
      <c r="A185" s="1"/>
      <c r="B185" s="1"/>
      <c r="C185" s="1"/>
      <c r="D185" s="1"/>
      <c r="E185" s="19">
        <v>290.25</v>
      </c>
      <c r="F185" s="19"/>
      <c r="G185" s="19"/>
      <c r="H185" s="19">
        <v>1</v>
      </c>
      <c r="I185" s="87">
        <f t="shared" ref="I185" si="37">ROUND(PRODUCT(E185:H185),3)</f>
        <v>290.25</v>
      </c>
      <c r="J185" s="1"/>
      <c r="K185" s="1"/>
      <c r="L185" s="1"/>
    </row>
    <row r="186" spans="1:12" s="7" customFormat="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7" customFormat="1" ht="20.100000000000001" customHeight="1" x14ac:dyDescent="0.25">
      <c r="A187" s="16" t="s">
        <v>90</v>
      </c>
      <c r="B187" s="17" t="s">
        <v>91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7" customFormat="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7" customFormat="1" ht="20.100000000000001" customHeight="1" x14ac:dyDescent="0.25">
      <c r="A189" s="16" t="s">
        <v>204</v>
      </c>
      <c r="B189" s="17" t="s">
        <v>205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s="7" customFormat="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s="7" customFormat="1" ht="47.25" x14ac:dyDescent="0.25">
      <c r="A191" s="11" t="s">
        <v>206</v>
      </c>
      <c r="B191" s="12" t="s">
        <v>207</v>
      </c>
      <c r="C191" s="13"/>
      <c r="D191" s="14"/>
      <c r="E191" s="14"/>
      <c r="F191" s="14"/>
      <c r="G191" s="14"/>
      <c r="H191" s="14"/>
      <c r="I191" s="14"/>
      <c r="J191" s="23">
        <f>SUM(I192)</f>
        <v>1</v>
      </c>
      <c r="K191" s="20" t="s">
        <v>9</v>
      </c>
      <c r="L191" s="14"/>
    </row>
    <row r="192" spans="1:12" s="7" customFormat="1" ht="20.100000000000001" customHeight="1" x14ac:dyDescent="0.25">
      <c r="A192" s="1"/>
      <c r="B192" s="1"/>
      <c r="C192" s="1"/>
      <c r="D192" s="1"/>
      <c r="E192" s="21"/>
      <c r="F192" s="21"/>
      <c r="G192" s="10"/>
      <c r="H192" s="10">
        <v>1</v>
      </c>
      <c r="I192" s="15">
        <f>ROUND(PRODUCT(E192:H192),3)</f>
        <v>1</v>
      </c>
      <c r="J192" s="1"/>
      <c r="K192" s="1"/>
      <c r="L192" s="1"/>
    </row>
    <row r="193" spans="1:12" s="7" customFormat="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7" customFormat="1" ht="20.100000000000001" customHeight="1" x14ac:dyDescent="0.25">
      <c r="A194" s="16" t="s">
        <v>84</v>
      </c>
      <c r="B194" s="17" t="s">
        <v>85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7" customFormat="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7" customFormat="1" ht="47.25" x14ac:dyDescent="0.25">
      <c r="A196" s="11" t="s">
        <v>64</v>
      </c>
      <c r="B196" s="12" t="s">
        <v>65</v>
      </c>
      <c r="C196" s="13"/>
      <c r="D196" s="14"/>
      <c r="E196" s="18"/>
      <c r="F196" s="18"/>
      <c r="G196" s="18"/>
      <c r="H196" s="18"/>
      <c r="I196" s="18"/>
      <c r="J196" s="43">
        <f>SUM(I197)</f>
        <v>8</v>
      </c>
      <c r="K196" s="20" t="s">
        <v>9</v>
      </c>
      <c r="L196" s="14"/>
    </row>
    <row r="197" spans="1:12" s="7" customFormat="1" ht="20.100000000000001" customHeight="1" x14ac:dyDescent="0.25">
      <c r="A197" s="27"/>
      <c r="B197" s="28"/>
      <c r="C197" s="75"/>
      <c r="D197" s="75"/>
      <c r="E197" s="15"/>
      <c r="F197" s="15"/>
      <c r="G197" s="15"/>
      <c r="H197" s="19">
        <v>8</v>
      </c>
      <c r="I197" s="19">
        <f>ROUND(PRODUCT(E197:H197),2)</f>
        <v>8</v>
      </c>
      <c r="J197" s="29"/>
      <c r="K197" s="29"/>
      <c r="L197" s="24"/>
    </row>
    <row r="198" spans="1:12" s="7" customFormat="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7" customFormat="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7" customFormat="1" ht="47.25" x14ac:dyDescent="0.25">
      <c r="A200" s="11" t="s">
        <v>64</v>
      </c>
      <c r="B200" s="12" t="s">
        <v>80</v>
      </c>
      <c r="C200" s="13"/>
      <c r="D200" s="14"/>
      <c r="E200" s="18"/>
      <c r="F200" s="18"/>
      <c r="G200" s="18"/>
      <c r="H200" s="18"/>
      <c r="I200" s="18"/>
      <c r="J200" s="43">
        <f>SUM(I201)</f>
        <v>8</v>
      </c>
      <c r="K200" s="20" t="s">
        <v>9</v>
      </c>
      <c r="L200" s="14"/>
    </row>
    <row r="201" spans="1:12" s="7" customFormat="1" ht="20.100000000000001" customHeight="1" x14ac:dyDescent="0.25">
      <c r="A201" s="27"/>
      <c r="B201" s="28"/>
      <c r="C201" s="75"/>
      <c r="D201" s="75"/>
      <c r="E201" s="15"/>
      <c r="F201" s="15"/>
      <c r="G201" s="15"/>
      <c r="H201" s="15">
        <v>8</v>
      </c>
      <c r="I201" s="15">
        <f t="shared" ref="I201" si="38">ROUND(PRODUCT(E201:H201),2)</f>
        <v>8</v>
      </c>
      <c r="J201" s="29"/>
      <c r="K201" s="29"/>
      <c r="L201" s="30"/>
    </row>
    <row r="202" spans="1:12" s="7" customFormat="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7" customFormat="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7" customFormat="1" ht="47.25" x14ac:dyDescent="0.25">
      <c r="A204" s="11" t="s">
        <v>64</v>
      </c>
      <c r="B204" s="12" t="s">
        <v>82</v>
      </c>
      <c r="C204" s="13"/>
      <c r="D204" s="14"/>
      <c r="E204" s="18"/>
      <c r="F204" s="18"/>
      <c r="G204" s="18"/>
      <c r="H204" s="18"/>
      <c r="I204" s="18"/>
      <c r="J204" s="43">
        <f>SUM(I205)</f>
        <v>2</v>
      </c>
      <c r="K204" s="20" t="s">
        <v>9</v>
      </c>
      <c r="L204" s="14"/>
    </row>
    <row r="205" spans="1:12" s="7" customFormat="1" ht="20.100000000000001" customHeight="1" x14ac:dyDescent="0.25">
      <c r="A205" s="27"/>
      <c r="B205" s="28"/>
      <c r="C205" s="75"/>
      <c r="D205" s="75"/>
      <c r="E205" s="15"/>
      <c r="F205" s="15"/>
      <c r="G205" s="15"/>
      <c r="H205" s="15">
        <v>4</v>
      </c>
      <c r="I205" s="15">
        <v>2</v>
      </c>
      <c r="J205" s="29"/>
      <c r="K205" s="29"/>
      <c r="L205" s="30"/>
    </row>
    <row r="206" spans="1:12" s="7" customFormat="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7" customFormat="1" ht="47.25" x14ac:dyDescent="0.25">
      <c r="A207" s="11" t="s">
        <v>64</v>
      </c>
      <c r="B207" s="12" t="s">
        <v>79</v>
      </c>
      <c r="C207" s="13"/>
      <c r="D207" s="14"/>
      <c r="E207" s="18"/>
      <c r="F207" s="18"/>
      <c r="G207" s="18"/>
      <c r="H207" s="18"/>
      <c r="I207" s="18"/>
      <c r="J207" s="43">
        <f>SUM(I208:I208)</f>
        <v>2</v>
      </c>
      <c r="K207" s="20" t="s">
        <v>9</v>
      </c>
      <c r="L207" s="14"/>
    </row>
    <row r="208" spans="1:12" s="7" customFormat="1" ht="20.100000000000001" customHeight="1" x14ac:dyDescent="0.25">
      <c r="A208" s="27"/>
      <c r="B208" s="28"/>
      <c r="C208" s="75"/>
      <c r="D208" s="75"/>
      <c r="E208" s="15"/>
      <c r="F208" s="15"/>
      <c r="G208" s="15"/>
      <c r="H208" s="15">
        <v>2</v>
      </c>
      <c r="I208" s="15">
        <f t="shared" ref="I208" si="39">ROUND(PRODUCT(E208:H208),2)</f>
        <v>2</v>
      </c>
      <c r="J208" s="29"/>
      <c r="K208" s="29"/>
      <c r="L208" s="24"/>
    </row>
    <row r="209" spans="1:12" s="7" customFormat="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s="7" customFormat="1" ht="47.25" x14ac:dyDescent="0.25">
      <c r="A210" s="11" t="s">
        <v>64</v>
      </c>
      <c r="B210" s="12" t="s">
        <v>627</v>
      </c>
      <c r="C210" s="13"/>
      <c r="D210" s="14"/>
      <c r="E210" s="18"/>
      <c r="F210" s="18"/>
      <c r="G210" s="18"/>
      <c r="H210" s="18"/>
      <c r="I210" s="18"/>
      <c r="J210" s="43">
        <f>SUM(I211)</f>
        <v>6</v>
      </c>
      <c r="K210" s="20" t="s">
        <v>9</v>
      </c>
      <c r="L210" s="14"/>
    </row>
    <row r="211" spans="1:12" s="7" customFormat="1" ht="20.100000000000001" customHeight="1" x14ac:dyDescent="0.25">
      <c r="A211" s="27"/>
      <c r="B211" s="28"/>
      <c r="C211" s="75"/>
      <c r="D211" s="75"/>
      <c r="E211" s="15"/>
      <c r="F211" s="15"/>
      <c r="G211" s="15"/>
      <c r="H211" s="19">
        <v>6</v>
      </c>
      <c r="I211" s="19">
        <f>ROUND(PRODUCT(E211:H211),2)</f>
        <v>6</v>
      </c>
      <c r="J211" s="29"/>
      <c r="K211" s="29"/>
      <c r="L211" s="24"/>
    </row>
    <row r="212" spans="1:12" s="7" customFormat="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s="7" customFormat="1" ht="47.25" x14ac:dyDescent="0.25">
      <c r="A213" s="11" t="s">
        <v>64</v>
      </c>
      <c r="B213" s="12" t="s">
        <v>629</v>
      </c>
      <c r="C213" s="13"/>
      <c r="D213" s="14"/>
      <c r="E213" s="18"/>
      <c r="F213" s="18"/>
      <c r="G213" s="18"/>
      <c r="H213" s="18"/>
      <c r="I213" s="18"/>
      <c r="J213" s="43">
        <f>SUM(I214)</f>
        <v>2</v>
      </c>
      <c r="K213" s="20" t="s">
        <v>9</v>
      </c>
      <c r="L213" s="14"/>
    </row>
    <row r="214" spans="1:12" s="7" customFormat="1" ht="20.100000000000001" customHeight="1" x14ac:dyDescent="0.25">
      <c r="A214" s="27"/>
      <c r="B214" s="28"/>
      <c r="C214" s="75"/>
      <c r="D214" s="75"/>
      <c r="E214" s="15"/>
      <c r="F214" s="15"/>
      <c r="G214" s="15"/>
      <c r="H214" s="19">
        <v>2</v>
      </c>
      <c r="I214" s="19">
        <f>ROUND(PRODUCT(E214:H214),2)</f>
        <v>2</v>
      </c>
      <c r="J214" s="29"/>
      <c r="K214" s="29"/>
      <c r="L214" s="24"/>
    </row>
    <row r="215" spans="1:12" s="7" customFormat="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s="7" customFormat="1" ht="47.25" x14ac:dyDescent="0.25">
      <c r="A216" s="11" t="s">
        <v>64</v>
      </c>
      <c r="B216" s="12" t="s">
        <v>628</v>
      </c>
      <c r="C216" s="13"/>
      <c r="D216" s="14"/>
      <c r="E216" s="18"/>
      <c r="F216" s="18"/>
      <c r="G216" s="18"/>
      <c r="H216" s="18"/>
      <c r="I216" s="18"/>
      <c r="J216" s="43">
        <f>SUM(I217)</f>
        <v>2</v>
      </c>
      <c r="K216" s="20" t="s">
        <v>9</v>
      </c>
      <c r="L216" s="14"/>
    </row>
    <row r="217" spans="1:12" s="7" customFormat="1" ht="20.100000000000001" customHeight="1" x14ac:dyDescent="0.25">
      <c r="A217" s="27"/>
      <c r="B217" s="28"/>
      <c r="C217" s="75"/>
      <c r="D217" s="75"/>
      <c r="E217" s="15"/>
      <c r="F217" s="15"/>
      <c r="G217" s="15"/>
      <c r="H217" s="15">
        <v>2</v>
      </c>
      <c r="I217" s="15">
        <f t="shared" ref="I217" si="40">ROUND(PRODUCT(E217:H217),2)</f>
        <v>2</v>
      </c>
      <c r="J217" s="29"/>
      <c r="K217" s="29"/>
      <c r="L217" s="24"/>
    </row>
    <row r="218" spans="1:12" s="7" customFormat="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s="7" customFormat="1" ht="47.25" x14ac:dyDescent="0.25">
      <c r="A219" s="11" t="s">
        <v>64</v>
      </c>
      <c r="B219" s="12" t="s">
        <v>630</v>
      </c>
      <c r="C219" s="13"/>
      <c r="D219" s="14"/>
      <c r="E219" s="18"/>
      <c r="F219" s="18"/>
      <c r="G219" s="18"/>
      <c r="H219" s="18"/>
      <c r="I219" s="18"/>
      <c r="J219" s="43">
        <f>SUM(I220)</f>
        <v>2</v>
      </c>
      <c r="K219" s="20" t="s">
        <v>9</v>
      </c>
      <c r="L219" s="14"/>
    </row>
    <row r="220" spans="1:12" s="7" customFormat="1" ht="20.100000000000001" customHeight="1" x14ac:dyDescent="0.25">
      <c r="A220" s="27"/>
      <c r="B220" s="28"/>
      <c r="C220" s="75"/>
      <c r="D220" s="75"/>
      <c r="E220" s="15"/>
      <c r="F220" s="15"/>
      <c r="G220" s="15"/>
      <c r="H220" s="15">
        <v>2</v>
      </c>
      <c r="I220" s="15">
        <f t="shared" ref="I220" si="41">ROUND(PRODUCT(E220:H220),2)</f>
        <v>2</v>
      </c>
      <c r="J220" s="29"/>
      <c r="K220" s="29"/>
      <c r="L220" s="24"/>
    </row>
    <row r="221" spans="1:12" s="7" customFormat="1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s="7" customFormat="1" ht="20.100000000000001" customHeight="1" x14ac:dyDescent="0.25">
      <c r="A222" s="16" t="s">
        <v>88</v>
      </c>
      <c r="B222" s="17" t="s">
        <v>89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7" customFormat="1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7" customFormat="1" ht="47.25" x14ac:dyDescent="0.25">
      <c r="A224" s="11" t="s">
        <v>86</v>
      </c>
      <c r="B224" s="12" t="s">
        <v>87</v>
      </c>
      <c r="C224" s="13"/>
      <c r="D224" s="14"/>
      <c r="E224" s="14"/>
      <c r="F224" s="14"/>
      <c r="G224" s="14"/>
      <c r="H224" s="14"/>
      <c r="I224" s="14"/>
      <c r="J224" s="43">
        <f>SUM(I225)</f>
        <v>8</v>
      </c>
      <c r="K224" s="20" t="s">
        <v>9</v>
      </c>
      <c r="L224" s="14"/>
    </row>
    <row r="225" spans="1:12" s="7" customFormat="1" ht="20.100000000000001" customHeight="1" x14ac:dyDescent="0.25">
      <c r="A225" s="1"/>
      <c r="B225" s="1"/>
      <c r="C225" s="1"/>
      <c r="D225" s="1"/>
      <c r="E225" s="15">
        <v>4</v>
      </c>
      <c r="F225" s="15"/>
      <c r="G225" s="15"/>
      <c r="H225" s="15">
        <v>2</v>
      </c>
      <c r="I225" s="15">
        <f t="shared" ref="I225" si="42">ROUND(PRODUCT(E225:H225),2)</f>
        <v>8</v>
      </c>
      <c r="J225" s="29"/>
      <c r="K225" s="29"/>
      <c r="L225" s="1"/>
    </row>
    <row r="226" spans="1:12" s="7" customFormat="1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7" customFormat="1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s="7" customFormat="1" ht="20.100000000000001" customHeight="1" x14ac:dyDescent="0.25">
      <c r="A228" s="26" t="s">
        <v>51</v>
      </c>
      <c r="B228" s="17" t="s">
        <v>52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s="7" customFormat="1" ht="20.100000000000001" customHeight="1" x14ac:dyDescent="0.25">
      <c r="A229" s="26"/>
      <c r="B229" s="17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s="7" customFormat="1" ht="20.100000000000001" customHeight="1" x14ac:dyDescent="0.25">
      <c r="A230" s="26" t="s">
        <v>62</v>
      </c>
      <c r="B230" s="17" t="s">
        <v>63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s="7" customFormat="1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s="7" customFormat="1" ht="31.5" x14ac:dyDescent="0.25">
      <c r="A232" s="11" t="s">
        <v>637</v>
      </c>
      <c r="B232" s="12" t="s">
        <v>638</v>
      </c>
      <c r="C232" s="13"/>
      <c r="D232" s="14"/>
      <c r="E232" s="18"/>
      <c r="F232" s="18"/>
      <c r="G232" s="18"/>
      <c r="H232" s="18"/>
      <c r="I232" s="18"/>
      <c r="J232" s="43">
        <f>SUM(I233)</f>
        <v>7.25</v>
      </c>
      <c r="K232" s="20" t="s">
        <v>15</v>
      </c>
      <c r="L232" s="95"/>
    </row>
    <row r="233" spans="1:12" s="7" customFormat="1" ht="20.100000000000001" customHeight="1" x14ac:dyDescent="0.25">
      <c r="A233" s="1"/>
      <c r="B233" s="1"/>
      <c r="C233" s="1"/>
      <c r="D233" s="1"/>
      <c r="E233" s="15"/>
      <c r="F233" s="15">
        <v>0.5</v>
      </c>
      <c r="G233" s="15">
        <v>0.5</v>
      </c>
      <c r="H233" s="15">
        <v>29</v>
      </c>
      <c r="I233" s="15">
        <f t="shared" ref="I233" si="43">ROUND(PRODUCT(E233:H233),2)</f>
        <v>7.25</v>
      </c>
      <c r="J233" s="29"/>
      <c r="K233" s="1"/>
      <c r="L233" s="1"/>
    </row>
    <row r="234" spans="1:12" s="7" customFormat="1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s="7" customFormat="1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s="7" customFormat="1" ht="47.25" x14ac:dyDescent="0.25">
      <c r="A236" s="11" t="s">
        <v>444</v>
      </c>
      <c r="B236" s="12" t="s">
        <v>639</v>
      </c>
      <c r="C236" s="13"/>
      <c r="D236" s="14"/>
      <c r="E236" s="18"/>
      <c r="F236" s="18"/>
      <c r="G236" s="18"/>
      <c r="H236" s="18"/>
      <c r="I236" s="18"/>
      <c r="J236" s="43">
        <f>SUM(I237)</f>
        <v>1</v>
      </c>
      <c r="K236" s="20" t="s">
        <v>9</v>
      </c>
      <c r="L236" s="14"/>
    </row>
    <row r="237" spans="1:12" s="7" customFormat="1" ht="20.100000000000001" customHeight="1" x14ac:dyDescent="0.25">
      <c r="A237" s="1"/>
      <c r="B237" s="1"/>
      <c r="C237" s="1"/>
      <c r="D237" s="1"/>
      <c r="E237" s="15"/>
      <c r="F237" s="15"/>
      <c r="G237" s="15"/>
      <c r="H237" s="15">
        <v>1</v>
      </c>
      <c r="I237" s="15">
        <f t="shared" ref="I237" si="44">ROUND(PRODUCT(E237:H237),2)</f>
        <v>1</v>
      </c>
      <c r="J237" s="29"/>
      <c r="K237" s="1"/>
      <c r="L237" s="1"/>
    </row>
    <row r="238" spans="1:12" s="7" customFormat="1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s="7" customFormat="1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s="7" customFormat="1" ht="78.75" x14ac:dyDescent="0.25">
      <c r="A240" s="25" t="s">
        <v>444</v>
      </c>
      <c r="B240" s="12" t="s">
        <v>640</v>
      </c>
      <c r="C240" s="13"/>
      <c r="D240" s="14"/>
      <c r="E240" s="14"/>
      <c r="F240" s="14"/>
      <c r="G240" s="14"/>
      <c r="H240" s="14"/>
      <c r="I240" s="14"/>
      <c r="J240" s="23">
        <f>SUM(I241)</f>
        <v>1</v>
      </c>
      <c r="K240" s="20" t="s">
        <v>9</v>
      </c>
      <c r="L240" s="14"/>
    </row>
    <row r="241" spans="1:12" s="7" customFormat="1" ht="20.100000000000001" customHeight="1" x14ac:dyDescent="0.25">
      <c r="A241" s="24"/>
      <c r="B241" s="24"/>
      <c r="C241" s="44"/>
      <c r="D241" s="19"/>
      <c r="E241" s="19"/>
      <c r="F241" s="19"/>
      <c r="G241" s="19"/>
      <c r="H241" s="19">
        <v>1</v>
      </c>
      <c r="I241" s="19">
        <f t="shared" ref="I241" si="45">ROUND(PRODUCT(E241:H241),3)</f>
        <v>1</v>
      </c>
      <c r="J241" s="24"/>
      <c r="K241" s="24"/>
      <c r="L241" s="24"/>
    </row>
    <row r="242" spans="1:12" s="7" customFormat="1" ht="20.100000000000001" customHeight="1" x14ac:dyDescent="0.25">
      <c r="A242" s="24"/>
      <c r="B242" s="24"/>
      <c r="C242" s="44"/>
      <c r="D242" s="19"/>
      <c r="E242" s="19"/>
      <c r="F242" s="19"/>
      <c r="G242" s="19"/>
      <c r="H242" s="19"/>
      <c r="I242" s="19"/>
      <c r="J242" s="24"/>
      <c r="K242" s="24"/>
      <c r="L242" s="24"/>
    </row>
    <row r="243" spans="1:12" s="7" customFormat="1" ht="20.100000000000001" customHeight="1" x14ac:dyDescent="0.25">
      <c r="A243" s="26" t="s">
        <v>214</v>
      </c>
      <c r="B243" s="17" t="s">
        <v>215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s="7" customFormat="1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s="7" customFormat="1" ht="20.100000000000001" customHeight="1" x14ac:dyDescent="0.25">
      <c r="A245" s="26" t="s">
        <v>216</v>
      </c>
      <c r="B245" s="17" t="s">
        <v>217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s="7" customFormat="1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s="7" customFormat="1" ht="31.5" x14ac:dyDescent="0.25">
      <c r="A247" s="11" t="s">
        <v>546</v>
      </c>
      <c r="B247" s="12" t="s">
        <v>547</v>
      </c>
      <c r="C247" s="13"/>
      <c r="D247" s="14"/>
      <c r="E247" s="14"/>
      <c r="F247" s="14"/>
      <c r="G247" s="14"/>
      <c r="H247" s="14"/>
      <c r="I247" s="14"/>
      <c r="J247" s="23">
        <f>SUM(I248)</f>
        <v>1</v>
      </c>
      <c r="K247" s="20" t="s">
        <v>9</v>
      </c>
      <c r="L247" s="14"/>
    </row>
    <row r="248" spans="1:12" s="7" customFormat="1" ht="20.100000000000001" customHeight="1" x14ac:dyDescent="0.25">
      <c r="A248" s="1"/>
      <c r="B248" s="1"/>
      <c r="C248" s="1"/>
      <c r="D248" s="1"/>
      <c r="E248" s="21"/>
      <c r="F248" s="21"/>
      <c r="G248" s="21"/>
      <c r="H248" s="21">
        <v>1</v>
      </c>
      <c r="I248" s="19">
        <f t="shared" ref="I248" si="46">ROUND(PRODUCT(E248:H248),3)</f>
        <v>1</v>
      </c>
      <c r="J248" s="1"/>
      <c r="K248" s="1"/>
      <c r="L248" s="1"/>
    </row>
    <row r="249" spans="1:12" s="7" customFormat="1" ht="20.100000000000001" customHeight="1" x14ac:dyDescent="0.25">
      <c r="A249" s="24"/>
      <c r="B249" s="24"/>
      <c r="C249" s="44"/>
      <c r="D249" s="19"/>
      <c r="E249" s="19"/>
      <c r="F249" s="19"/>
      <c r="G249" s="19"/>
      <c r="H249" s="19"/>
      <c r="I249" s="19"/>
      <c r="J249" s="24"/>
      <c r="K249" s="24"/>
      <c r="L249" s="24"/>
    </row>
    <row r="250" spans="1:12" s="7" customFormat="1" ht="31.5" x14ac:dyDescent="0.25">
      <c r="A250" s="11" t="s">
        <v>544</v>
      </c>
      <c r="B250" s="12" t="s">
        <v>545</v>
      </c>
      <c r="C250" s="13"/>
      <c r="D250" s="14"/>
      <c r="E250" s="14"/>
      <c r="F250" s="14"/>
      <c r="G250" s="14"/>
      <c r="H250" s="14"/>
      <c r="I250" s="14"/>
      <c r="J250" s="23">
        <f>SUM(I251)</f>
        <v>4</v>
      </c>
      <c r="K250" s="20" t="s">
        <v>9</v>
      </c>
      <c r="L250" s="14"/>
    </row>
    <row r="251" spans="1:12" s="7" customFormat="1" ht="20.100000000000001" customHeight="1" x14ac:dyDescent="0.25">
      <c r="A251" s="1"/>
      <c r="B251" s="1"/>
      <c r="C251" s="1"/>
      <c r="D251" s="1"/>
      <c r="E251" s="21"/>
      <c r="F251" s="21"/>
      <c r="G251" s="21"/>
      <c r="H251" s="21">
        <v>4</v>
      </c>
      <c r="I251" s="19">
        <f t="shared" ref="I251" si="47">ROUND(PRODUCT(E251:H251),3)</f>
        <v>4</v>
      </c>
      <c r="J251" s="1"/>
      <c r="K251" s="1"/>
      <c r="L251" s="1"/>
    </row>
    <row r="252" spans="1:12" s="7" customFormat="1" ht="20.100000000000001" customHeight="1" x14ac:dyDescent="0.25">
      <c r="A252" s="24"/>
      <c r="B252" s="24"/>
      <c r="C252" s="44"/>
      <c r="D252" s="19"/>
      <c r="E252" s="19"/>
      <c r="F252" s="19"/>
      <c r="G252" s="19"/>
      <c r="H252" s="19"/>
      <c r="I252" s="19"/>
      <c r="J252" s="24"/>
      <c r="K252" s="24"/>
      <c r="L252" s="24"/>
    </row>
    <row r="253" spans="1:12" s="7" customFormat="1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s="7" customFormat="1" ht="20.100000000000001" customHeight="1" x14ac:dyDescent="0.25">
      <c r="A254" s="16" t="s">
        <v>49</v>
      </c>
      <c r="B254" s="17" t="s">
        <v>50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s="7" customFormat="1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s="7" customFormat="1" ht="20.100000000000001" customHeight="1" x14ac:dyDescent="0.25">
      <c r="A256" s="16" t="s">
        <v>47</v>
      </c>
      <c r="B256" s="17" t="s">
        <v>48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s="7" customFormat="1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s="7" customFormat="1" ht="63" x14ac:dyDescent="0.25">
      <c r="A258" s="11" t="s">
        <v>633</v>
      </c>
      <c r="B258" s="65" t="s">
        <v>634</v>
      </c>
      <c r="C258" s="13"/>
      <c r="D258" s="14"/>
      <c r="E258" s="14"/>
      <c r="F258" s="14"/>
      <c r="G258" s="18"/>
      <c r="H258" s="18"/>
      <c r="I258" s="18"/>
      <c r="J258" s="43">
        <f>SUM(I259)</f>
        <v>5</v>
      </c>
      <c r="K258" s="20" t="s">
        <v>9</v>
      </c>
      <c r="L258" s="14"/>
    </row>
    <row r="259" spans="1:12" s="7" customFormat="1" ht="20.100000000000001" customHeight="1" x14ac:dyDescent="0.25">
      <c r="A259" s="1"/>
      <c r="B259" s="1"/>
      <c r="C259" s="1"/>
      <c r="D259" s="1"/>
      <c r="E259" s="15"/>
      <c r="F259" s="15"/>
      <c r="G259" s="15"/>
      <c r="H259" s="15">
        <v>5</v>
      </c>
      <c r="I259" s="15">
        <f t="shared" ref="I259" si="48">ROUND(PRODUCT(E259:H259),2)</f>
        <v>5</v>
      </c>
      <c r="J259" s="29"/>
      <c r="K259" s="29"/>
      <c r="L259" s="1"/>
    </row>
    <row r="260" spans="1:12" s="7" customFormat="1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s="7" customFormat="1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s="7" customFormat="1" ht="47.25" x14ac:dyDescent="0.25">
      <c r="A262" s="11" t="s">
        <v>631</v>
      </c>
      <c r="B262" s="65" t="s">
        <v>632</v>
      </c>
      <c r="C262" s="13"/>
      <c r="D262" s="14"/>
      <c r="E262" s="18"/>
      <c r="F262" s="18"/>
      <c r="G262" s="18"/>
      <c r="H262" s="18"/>
      <c r="I262" s="18"/>
      <c r="J262" s="43">
        <f>SUM(I263)</f>
        <v>2</v>
      </c>
      <c r="K262" s="20" t="s">
        <v>9</v>
      </c>
      <c r="L262" s="14"/>
    </row>
    <row r="263" spans="1:12" s="7" customFormat="1" ht="20.100000000000001" customHeight="1" x14ac:dyDescent="0.25">
      <c r="A263" s="1"/>
      <c r="B263" s="1"/>
      <c r="C263" s="1"/>
      <c r="D263" s="1"/>
      <c r="E263" s="15"/>
      <c r="F263" s="15"/>
      <c r="G263" s="15"/>
      <c r="H263" s="15">
        <v>2</v>
      </c>
      <c r="I263" s="15">
        <f t="shared" ref="I263" si="49">ROUND(PRODUCT(E263:H263),2)</f>
        <v>2</v>
      </c>
      <c r="J263" s="29"/>
      <c r="K263" s="29"/>
      <c r="L263" s="1"/>
    </row>
    <row r="264" spans="1:12" s="7" customFormat="1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s="7" customFormat="1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s="7" customFormat="1" ht="78.75" x14ac:dyDescent="0.25">
      <c r="A266" s="11" t="s">
        <v>635</v>
      </c>
      <c r="B266" s="65" t="s">
        <v>636</v>
      </c>
      <c r="C266" s="13"/>
      <c r="D266" s="14"/>
      <c r="E266" s="18"/>
      <c r="F266" s="18"/>
      <c r="G266" s="18"/>
      <c r="H266" s="18"/>
      <c r="I266" s="18"/>
      <c r="J266" s="43">
        <f>SUM(I267)</f>
        <v>1</v>
      </c>
      <c r="K266" s="20" t="s">
        <v>9</v>
      </c>
      <c r="L266" s="14"/>
    </row>
    <row r="267" spans="1:12" s="7" customFormat="1" ht="20.100000000000001" customHeight="1" x14ac:dyDescent="0.25">
      <c r="A267" s="1"/>
      <c r="B267" s="1"/>
      <c r="C267" s="1"/>
      <c r="D267" s="1"/>
      <c r="E267" s="15"/>
      <c r="F267" s="15"/>
      <c r="G267" s="15"/>
      <c r="H267" s="15">
        <v>1</v>
      </c>
      <c r="I267" s="15">
        <f t="shared" ref="I267" si="50">ROUND(PRODUCT(E267:H267),2)</f>
        <v>1</v>
      </c>
      <c r="J267" s="29"/>
      <c r="K267" s="29"/>
      <c r="L267" s="1"/>
    </row>
    <row r="268" spans="1:12" s="7" customFormat="1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s="7" customFormat="1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s="7" customFormat="1" ht="20.100000000000001" customHeight="1" x14ac:dyDescent="0.25">
      <c r="A270" s="16" t="s">
        <v>16</v>
      </c>
      <c r="B270" s="17" t="s">
        <v>17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s="7" customFormat="1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s="7" customFormat="1" ht="20.100000000000001" customHeight="1" x14ac:dyDescent="0.25">
      <c r="A272" s="16" t="s">
        <v>235</v>
      </c>
      <c r="B272" s="17" t="s">
        <v>236</v>
      </c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s="7" customFormat="1" ht="20.100000000000001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1:12" s="7" customFormat="1" ht="47.25" x14ac:dyDescent="0.25">
      <c r="A274" s="91" t="s">
        <v>233</v>
      </c>
      <c r="B274" s="12" t="s">
        <v>234</v>
      </c>
      <c r="C274" s="13"/>
      <c r="D274" s="18"/>
      <c r="E274" s="18"/>
      <c r="F274" s="18"/>
      <c r="G274" s="18"/>
      <c r="H274" s="18"/>
      <c r="I274" s="18"/>
      <c r="J274" s="83">
        <f>SUM(I275:I296)</f>
        <v>142.215</v>
      </c>
      <c r="K274" s="20" t="s">
        <v>15</v>
      </c>
      <c r="L274" s="18"/>
    </row>
    <row r="275" spans="1:12" s="7" customFormat="1" ht="20.100000000000001" customHeight="1" x14ac:dyDescent="0.25">
      <c r="A275" s="24"/>
      <c r="B275" s="24"/>
      <c r="C275" s="44" t="s">
        <v>584</v>
      </c>
      <c r="D275" s="19" t="s">
        <v>579</v>
      </c>
      <c r="E275" s="19">
        <v>2.7</v>
      </c>
      <c r="F275" s="19"/>
      <c r="G275" s="19">
        <v>2.1</v>
      </c>
      <c r="H275" s="19">
        <v>1</v>
      </c>
      <c r="I275" s="19">
        <f t="shared" ref="I275:I277" si="51">ROUND(PRODUCT(E275:H275),3)</f>
        <v>5.67</v>
      </c>
      <c r="J275" s="24"/>
      <c r="K275" s="24"/>
      <c r="L275" s="24"/>
    </row>
    <row r="276" spans="1:12" s="7" customFormat="1" ht="20.100000000000001" customHeight="1" x14ac:dyDescent="0.25">
      <c r="A276" s="24"/>
      <c r="B276" s="24"/>
      <c r="C276" s="44">
        <v>3</v>
      </c>
      <c r="D276" s="19" t="s">
        <v>579</v>
      </c>
      <c r="E276" s="19">
        <v>2.7</v>
      </c>
      <c r="F276" s="19"/>
      <c r="G276" s="19">
        <v>2.1</v>
      </c>
      <c r="H276" s="19">
        <v>1</v>
      </c>
      <c r="I276" s="19">
        <f t="shared" si="51"/>
        <v>5.67</v>
      </c>
      <c r="J276" s="24"/>
      <c r="K276" s="24"/>
      <c r="L276" s="24"/>
    </row>
    <row r="277" spans="1:12" s="7" customFormat="1" ht="20.100000000000001" customHeight="1" x14ac:dyDescent="0.25">
      <c r="A277" s="24"/>
      <c r="B277" s="24"/>
      <c r="C277" s="44"/>
      <c r="D277" s="19"/>
      <c r="E277" s="19"/>
      <c r="F277" s="19">
        <v>0.5</v>
      </c>
      <c r="G277" s="19">
        <v>0.5</v>
      </c>
      <c r="H277" s="19">
        <v>-2</v>
      </c>
      <c r="I277" s="19">
        <f t="shared" si="51"/>
        <v>-0.5</v>
      </c>
      <c r="J277" s="24"/>
      <c r="K277" s="24"/>
      <c r="L277" s="24"/>
    </row>
    <row r="278" spans="1:12" s="7" customFormat="1" ht="20.100000000000001" customHeight="1" x14ac:dyDescent="0.25">
      <c r="A278" s="24"/>
      <c r="B278" s="24"/>
      <c r="C278" s="44" t="s">
        <v>384</v>
      </c>
      <c r="D278" s="44" t="s">
        <v>585</v>
      </c>
      <c r="E278" s="19">
        <v>2.1</v>
      </c>
      <c r="F278" s="19"/>
      <c r="G278" s="19">
        <v>2.1</v>
      </c>
      <c r="H278" s="19">
        <v>1</v>
      </c>
      <c r="I278" s="19">
        <f t="shared" ref="I278:I283" si="52">ROUND(PRODUCT(E278:H278),3)</f>
        <v>4.41</v>
      </c>
      <c r="J278" s="24"/>
      <c r="K278" s="24"/>
      <c r="L278" s="24"/>
    </row>
    <row r="279" spans="1:12" s="7" customFormat="1" ht="20.100000000000001" customHeight="1" x14ac:dyDescent="0.25">
      <c r="A279" s="24"/>
      <c r="B279" s="24"/>
      <c r="C279" s="44">
        <v>2</v>
      </c>
      <c r="D279" s="19" t="s">
        <v>580</v>
      </c>
      <c r="E279" s="19">
        <f>2.73+2.05+2.5</f>
        <v>7.2799999999999994</v>
      </c>
      <c r="F279" s="19"/>
      <c r="G279" s="19">
        <v>2.1</v>
      </c>
      <c r="H279" s="19">
        <v>1</v>
      </c>
      <c r="I279" s="19">
        <f t="shared" si="52"/>
        <v>15.288</v>
      </c>
      <c r="J279" s="24"/>
      <c r="K279" s="24"/>
      <c r="L279" s="24"/>
    </row>
    <row r="280" spans="1:12" s="7" customFormat="1" ht="20.100000000000001" customHeight="1" x14ac:dyDescent="0.25">
      <c r="A280" s="24"/>
      <c r="B280" s="24"/>
      <c r="C280" s="1"/>
      <c r="D280" s="1"/>
      <c r="E280" s="19"/>
      <c r="F280" s="19">
        <v>2.0499999999999998</v>
      </c>
      <c r="G280" s="19">
        <v>2.1</v>
      </c>
      <c r="H280" s="19">
        <v>-1</v>
      </c>
      <c r="I280" s="19">
        <f t="shared" si="52"/>
        <v>-4.3049999999999997</v>
      </c>
      <c r="J280" s="24"/>
      <c r="K280" s="24"/>
      <c r="L280" s="24"/>
    </row>
    <row r="281" spans="1:12" s="7" customFormat="1" ht="20.100000000000001" customHeight="1" x14ac:dyDescent="0.25">
      <c r="A281" s="24"/>
      <c r="B281" s="24"/>
      <c r="C281" s="44" t="s">
        <v>582</v>
      </c>
      <c r="D281" s="19" t="s">
        <v>580</v>
      </c>
      <c r="E281" s="19">
        <v>0.9</v>
      </c>
      <c r="F281" s="19"/>
      <c r="G281" s="19">
        <v>2.1</v>
      </c>
      <c r="H281" s="19">
        <v>2</v>
      </c>
      <c r="I281" s="19">
        <f t="shared" si="52"/>
        <v>3.78</v>
      </c>
      <c r="J281" s="24"/>
      <c r="K281" s="24"/>
      <c r="L281" s="24"/>
    </row>
    <row r="282" spans="1:12" s="7" customFormat="1" ht="20.100000000000001" customHeight="1" x14ac:dyDescent="0.25">
      <c r="A282" s="24"/>
      <c r="B282" s="24"/>
      <c r="C282" s="44"/>
      <c r="D282" s="19"/>
      <c r="E282" s="19">
        <f>1.1+3.33+1.1</f>
        <v>5.5299999999999994</v>
      </c>
      <c r="F282" s="19"/>
      <c r="G282" s="19">
        <v>2.1</v>
      </c>
      <c r="H282" s="19">
        <v>1</v>
      </c>
      <c r="I282" s="19">
        <f t="shared" si="52"/>
        <v>11.613</v>
      </c>
      <c r="J282" s="24"/>
      <c r="K282" s="24"/>
      <c r="L282" s="24"/>
    </row>
    <row r="283" spans="1:12" s="7" customFormat="1" ht="20.100000000000001" customHeight="1" x14ac:dyDescent="0.25">
      <c r="A283" s="24"/>
      <c r="B283" s="24"/>
      <c r="C283" s="44"/>
      <c r="D283" s="19"/>
      <c r="E283" s="19"/>
      <c r="F283" s="19">
        <v>1.1000000000000001</v>
      </c>
      <c r="G283" s="19">
        <v>2.1</v>
      </c>
      <c r="H283" s="19">
        <v>-2</v>
      </c>
      <c r="I283" s="19">
        <f t="shared" si="52"/>
        <v>-4.62</v>
      </c>
      <c r="J283" s="24"/>
      <c r="K283" s="24"/>
      <c r="L283" s="24"/>
    </row>
    <row r="284" spans="1:12" s="7" customFormat="1" ht="20.100000000000001" customHeight="1" x14ac:dyDescent="0.25">
      <c r="A284" s="24"/>
      <c r="B284" s="24"/>
      <c r="C284" s="44"/>
      <c r="D284" s="19"/>
      <c r="E284" s="19">
        <f>1.08+1.1+1.59+1.59+1.1+1.08</f>
        <v>7.5400000000000009</v>
      </c>
      <c r="F284" s="19"/>
      <c r="G284" s="19">
        <v>2.1</v>
      </c>
      <c r="H284" s="19">
        <v>1</v>
      </c>
      <c r="I284" s="19">
        <f t="shared" ref="I284:I286" si="53">ROUND(PRODUCT(E284:H284),3)</f>
        <v>15.834</v>
      </c>
      <c r="J284" s="24"/>
      <c r="K284" s="24"/>
      <c r="L284" s="24"/>
    </row>
    <row r="285" spans="1:12" s="7" customFormat="1" ht="20.100000000000001" customHeight="1" x14ac:dyDescent="0.25">
      <c r="A285" s="24"/>
      <c r="B285" s="24"/>
      <c r="C285" s="44"/>
      <c r="D285" s="19"/>
      <c r="E285" s="19"/>
      <c r="F285" s="19">
        <v>1.1000000000000001</v>
      </c>
      <c r="G285" s="19">
        <v>2.1</v>
      </c>
      <c r="H285" s="19">
        <v>-2</v>
      </c>
      <c r="I285" s="19">
        <f t="shared" si="53"/>
        <v>-4.62</v>
      </c>
      <c r="J285" s="24"/>
      <c r="K285" s="24"/>
      <c r="L285" s="24"/>
    </row>
    <row r="286" spans="1:12" s="7" customFormat="1" ht="20.100000000000001" customHeight="1" x14ac:dyDescent="0.25">
      <c r="A286" s="24"/>
      <c r="B286" s="24"/>
      <c r="C286" s="44" t="s">
        <v>583</v>
      </c>
      <c r="D286" s="19" t="s">
        <v>580</v>
      </c>
      <c r="E286" s="19"/>
      <c r="F286" s="19">
        <v>0.6</v>
      </c>
      <c r="G286" s="19">
        <v>2.1</v>
      </c>
      <c r="H286" s="19">
        <v>4</v>
      </c>
      <c r="I286" s="19">
        <f t="shared" si="53"/>
        <v>5.04</v>
      </c>
      <c r="J286" s="24"/>
      <c r="K286" s="24"/>
      <c r="L286" s="24"/>
    </row>
    <row r="287" spans="1:12" s="7" customFormat="1" ht="20.100000000000001" customHeight="1" x14ac:dyDescent="0.25">
      <c r="A287" s="24"/>
      <c r="B287" s="24"/>
      <c r="C287" s="44">
        <v>3</v>
      </c>
      <c r="D287" s="19" t="s">
        <v>592</v>
      </c>
      <c r="E287" s="19">
        <v>4.8</v>
      </c>
      <c r="F287" s="19"/>
      <c r="G287" s="19">
        <v>2.1</v>
      </c>
      <c r="H287" s="19">
        <v>1</v>
      </c>
      <c r="I287" s="19">
        <f t="shared" ref="I287:I288" si="54">ROUND(PRODUCT(E287:H287),3)</f>
        <v>10.08</v>
      </c>
      <c r="J287" s="24"/>
      <c r="K287" s="24"/>
      <c r="L287" s="24"/>
    </row>
    <row r="288" spans="1:12" s="7" customFormat="1" ht="20.100000000000001" customHeight="1" x14ac:dyDescent="0.25">
      <c r="A288" s="24"/>
      <c r="B288" s="24"/>
      <c r="C288" s="44"/>
      <c r="D288" s="19"/>
      <c r="E288" s="19"/>
      <c r="F288" s="19">
        <v>0.5</v>
      </c>
      <c r="G288" s="19">
        <v>0.5</v>
      </c>
      <c r="H288" s="19">
        <v>-5</v>
      </c>
      <c r="I288" s="19">
        <f t="shared" si="54"/>
        <v>-1.25</v>
      </c>
      <c r="J288" s="24"/>
      <c r="K288" s="24"/>
      <c r="L288" s="24"/>
    </row>
    <row r="289" spans="1:12" s="7" customFormat="1" ht="20.100000000000001" customHeight="1" x14ac:dyDescent="0.25">
      <c r="A289" s="24"/>
      <c r="B289" s="24"/>
      <c r="C289" s="44">
        <v>3</v>
      </c>
      <c r="D289" s="19" t="s">
        <v>593</v>
      </c>
      <c r="E289" s="19">
        <v>4.95</v>
      </c>
      <c r="F289" s="19"/>
      <c r="G289" s="19">
        <v>2.1</v>
      </c>
      <c r="H289" s="19">
        <v>1</v>
      </c>
      <c r="I289" s="19">
        <f t="shared" ref="I289:I296" si="55">ROUND(PRODUCT(E289:H289),3)</f>
        <v>10.395</v>
      </c>
      <c r="J289" s="24"/>
      <c r="K289" s="24"/>
      <c r="L289" s="24"/>
    </row>
    <row r="290" spans="1:12" s="7" customFormat="1" ht="20.100000000000001" customHeight="1" x14ac:dyDescent="0.25">
      <c r="A290" s="24"/>
      <c r="B290" s="24"/>
      <c r="C290" s="44"/>
      <c r="D290" s="19"/>
      <c r="E290" s="19"/>
      <c r="F290" s="19">
        <v>0.5</v>
      </c>
      <c r="G290" s="19">
        <v>0.5</v>
      </c>
      <c r="H290" s="19">
        <v>-5</v>
      </c>
      <c r="I290" s="19">
        <f t="shared" si="55"/>
        <v>-1.25</v>
      </c>
      <c r="J290" s="24"/>
      <c r="K290" s="24"/>
      <c r="L290" s="24"/>
    </row>
    <row r="291" spans="1:12" s="7" customFormat="1" ht="20.100000000000001" customHeight="1" x14ac:dyDescent="0.25">
      <c r="A291" s="24"/>
      <c r="B291" s="24"/>
      <c r="C291" s="19" t="s">
        <v>385</v>
      </c>
      <c r="D291" s="44" t="s">
        <v>585</v>
      </c>
      <c r="E291" s="19">
        <v>8.6199999999999992</v>
      </c>
      <c r="F291" s="19"/>
      <c r="G291" s="19">
        <v>2.1</v>
      </c>
      <c r="H291" s="19">
        <v>1</v>
      </c>
      <c r="I291" s="19">
        <f t="shared" si="55"/>
        <v>18.102</v>
      </c>
      <c r="J291" s="24"/>
      <c r="K291" s="24"/>
      <c r="L291" s="24"/>
    </row>
    <row r="292" spans="1:12" s="7" customFormat="1" ht="20.100000000000001" customHeight="1" x14ac:dyDescent="0.25">
      <c r="A292" s="24"/>
      <c r="B292" s="24"/>
      <c r="C292" s="1"/>
      <c r="D292" s="1"/>
      <c r="E292" s="1"/>
      <c r="F292" s="19">
        <v>0.15</v>
      </c>
      <c r="G292" s="19">
        <v>2.1</v>
      </c>
      <c r="H292" s="19">
        <v>-2</v>
      </c>
      <c r="I292" s="19">
        <f t="shared" si="55"/>
        <v>-0.63</v>
      </c>
      <c r="J292" s="24"/>
      <c r="K292" s="24"/>
      <c r="L292" s="24"/>
    </row>
    <row r="293" spans="1:12" s="7" customFormat="1" ht="20.100000000000001" customHeight="1" x14ac:dyDescent="0.25">
      <c r="A293" s="24"/>
      <c r="B293" s="24"/>
      <c r="C293" s="19" t="s">
        <v>594</v>
      </c>
      <c r="D293" s="44" t="s">
        <v>585</v>
      </c>
      <c r="E293" s="19">
        <v>1.1000000000000001</v>
      </c>
      <c r="F293" s="19"/>
      <c r="G293" s="19">
        <v>2.1</v>
      </c>
      <c r="H293" s="19">
        <v>4</v>
      </c>
      <c r="I293" s="19">
        <f t="shared" si="55"/>
        <v>9.24</v>
      </c>
      <c r="J293" s="24"/>
      <c r="K293" s="24"/>
      <c r="L293" s="24"/>
    </row>
    <row r="294" spans="1:12" s="7" customFormat="1" ht="20.100000000000001" customHeight="1" x14ac:dyDescent="0.25">
      <c r="A294" s="24"/>
      <c r="B294" s="24"/>
      <c r="C294" s="19" t="s">
        <v>386</v>
      </c>
      <c r="D294" s="44" t="s">
        <v>585</v>
      </c>
      <c r="E294" s="19">
        <v>6.44</v>
      </c>
      <c r="F294" s="19"/>
      <c r="G294" s="19">
        <v>2.1</v>
      </c>
      <c r="H294" s="19">
        <v>2</v>
      </c>
      <c r="I294" s="19">
        <f t="shared" si="55"/>
        <v>27.047999999999998</v>
      </c>
      <c r="J294" s="24"/>
      <c r="K294" s="24"/>
      <c r="L294" s="24"/>
    </row>
    <row r="295" spans="1:12" s="7" customFormat="1" ht="20.100000000000001" customHeight="1" x14ac:dyDescent="0.25">
      <c r="A295" s="24"/>
      <c r="B295" s="24"/>
      <c r="C295" s="19" t="s">
        <v>387</v>
      </c>
      <c r="D295" s="44" t="s">
        <v>585</v>
      </c>
      <c r="E295" s="19">
        <v>8.5</v>
      </c>
      <c r="F295" s="19"/>
      <c r="G295" s="19">
        <v>2.1</v>
      </c>
      <c r="H295" s="19">
        <v>1</v>
      </c>
      <c r="I295" s="19">
        <f t="shared" si="55"/>
        <v>17.850000000000001</v>
      </c>
      <c r="J295" s="24"/>
      <c r="K295" s="24"/>
      <c r="L295" s="24"/>
    </row>
    <row r="296" spans="1:12" s="7" customFormat="1" ht="20.100000000000001" customHeight="1" x14ac:dyDescent="0.25">
      <c r="A296" s="24"/>
      <c r="B296" s="24"/>
      <c r="C296" s="1"/>
      <c r="D296" s="1"/>
      <c r="E296" s="1"/>
      <c r="F296" s="19">
        <v>0.15</v>
      </c>
      <c r="G296" s="19">
        <v>2.1</v>
      </c>
      <c r="H296" s="19">
        <v>-2</v>
      </c>
      <c r="I296" s="19">
        <f t="shared" si="55"/>
        <v>-0.63</v>
      </c>
      <c r="J296" s="24"/>
      <c r="K296" s="24"/>
      <c r="L296" s="24"/>
    </row>
    <row r="297" spans="1:12" s="7" customFormat="1" ht="20.100000000000001" customHeight="1" x14ac:dyDescent="0.25">
      <c r="A297" s="24"/>
      <c r="B297" s="24"/>
      <c r="C297" s="44"/>
      <c r="D297" s="19"/>
      <c r="E297" s="19"/>
      <c r="F297" s="19"/>
      <c r="G297" s="19"/>
      <c r="H297" s="19"/>
      <c r="I297" s="19"/>
      <c r="J297" s="24"/>
      <c r="K297" s="24"/>
      <c r="L297" s="24"/>
    </row>
    <row r="298" spans="1:12" s="7" customFormat="1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s="7" customFormat="1" ht="31.5" x14ac:dyDescent="0.25">
      <c r="A299" s="82" t="s">
        <v>238</v>
      </c>
      <c r="B299" s="12" t="s">
        <v>239</v>
      </c>
      <c r="C299" s="13"/>
      <c r="D299" s="14"/>
      <c r="E299" s="14"/>
      <c r="F299" s="14"/>
      <c r="G299" s="14"/>
      <c r="H299" s="14"/>
      <c r="I299" s="14"/>
      <c r="J299" s="83">
        <f>SUM(I300:I340)</f>
        <v>429.20600000000007</v>
      </c>
      <c r="K299" s="20" t="s">
        <v>15</v>
      </c>
      <c r="L299" s="14"/>
    </row>
    <row r="300" spans="1:12" s="7" customFormat="1" ht="20.100000000000001" customHeight="1" x14ac:dyDescent="0.25">
      <c r="A300" s="24"/>
      <c r="B300" s="67"/>
      <c r="C300" s="88">
        <v>2</v>
      </c>
      <c r="D300" s="89" t="s">
        <v>579</v>
      </c>
      <c r="E300" s="89">
        <v>5.24</v>
      </c>
      <c r="F300" s="89"/>
      <c r="G300" s="89">
        <v>2.8</v>
      </c>
      <c r="H300" s="89">
        <v>1</v>
      </c>
      <c r="I300" s="89">
        <f t="shared" ref="I300:I308" si="56">ROUND(PRODUCT(E300:H300),3)</f>
        <v>14.672000000000001</v>
      </c>
      <c r="J300" s="24"/>
      <c r="K300" s="24"/>
      <c r="L300" s="24"/>
    </row>
    <row r="301" spans="1:12" s="7" customFormat="1" ht="20.100000000000001" customHeight="1" x14ac:dyDescent="0.25">
      <c r="A301" s="1"/>
      <c r="B301" s="1"/>
      <c r="C301" s="88">
        <v>2</v>
      </c>
      <c r="D301" s="89" t="s">
        <v>580</v>
      </c>
      <c r="E301" s="89">
        <f>2.73+2.05+2.5</f>
        <v>7.2799999999999994</v>
      </c>
      <c r="F301" s="89"/>
      <c r="G301" s="89">
        <v>0.7</v>
      </c>
      <c r="H301" s="89">
        <v>1</v>
      </c>
      <c r="I301" s="89">
        <f t="shared" si="56"/>
        <v>5.0960000000000001</v>
      </c>
      <c r="J301" s="1"/>
      <c r="K301" s="1"/>
      <c r="L301" s="1"/>
    </row>
    <row r="302" spans="1:12" s="7" customFormat="1" ht="20.100000000000001" customHeight="1" x14ac:dyDescent="0.25">
      <c r="A302" s="1"/>
      <c r="B302" s="1"/>
      <c r="C302" s="88">
        <v>2</v>
      </c>
      <c r="D302" s="89" t="s">
        <v>581</v>
      </c>
      <c r="E302" s="89">
        <f>3.53+2.05</f>
        <v>5.58</v>
      </c>
      <c r="F302" s="89"/>
      <c r="G302" s="89">
        <v>2.8</v>
      </c>
      <c r="H302" s="89">
        <v>1</v>
      </c>
      <c r="I302" s="89">
        <f t="shared" si="56"/>
        <v>15.624000000000001</v>
      </c>
      <c r="J302" s="1"/>
      <c r="K302" s="1"/>
      <c r="L302" s="1"/>
    </row>
    <row r="303" spans="1:12" s="7" customFormat="1" ht="20.100000000000001" customHeight="1" x14ac:dyDescent="0.25">
      <c r="A303" s="1"/>
      <c r="B303" s="1"/>
      <c r="C303" s="90"/>
      <c r="D303" s="90"/>
      <c r="E303" s="90"/>
      <c r="F303" s="89">
        <v>2.0499999999999998</v>
      </c>
      <c r="G303" s="89">
        <v>2.1</v>
      </c>
      <c r="H303" s="89">
        <v>-1</v>
      </c>
      <c r="I303" s="89">
        <f t="shared" si="56"/>
        <v>-4.3049999999999997</v>
      </c>
      <c r="J303" s="1"/>
      <c r="K303" s="1"/>
      <c r="L303" s="1"/>
    </row>
    <row r="304" spans="1:12" s="7" customFormat="1" ht="20.100000000000001" customHeight="1" x14ac:dyDescent="0.25">
      <c r="A304" s="1"/>
      <c r="B304" s="1"/>
      <c r="C304" s="88" t="s">
        <v>582</v>
      </c>
      <c r="D304" s="89" t="s">
        <v>580</v>
      </c>
      <c r="E304" s="89">
        <v>0.9</v>
      </c>
      <c r="F304" s="89"/>
      <c r="G304" s="89">
        <v>0.7</v>
      </c>
      <c r="H304" s="89">
        <v>2</v>
      </c>
      <c r="I304" s="89">
        <f t="shared" si="56"/>
        <v>1.26</v>
      </c>
      <c r="J304" s="1"/>
      <c r="K304" s="1"/>
      <c r="L304" s="1"/>
    </row>
    <row r="305" spans="1:12" s="7" customFormat="1" ht="20.100000000000001" customHeight="1" x14ac:dyDescent="0.25">
      <c r="A305" s="1"/>
      <c r="B305" s="1"/>
      <c r="C305" s="88"/>
      <c r="D305" s="89"/>
      <c r="E305" s="89">
        <f>1.1+3.33+1.1</f>
        <v>5.5299999999999994</v>
      </c>
      <c r="F305" s="89"/>
      <c r="G305" s="89">
        <v>0.7</v>
      </c>
      <c r="H305" s="89">
        <v>1</v>
      </c>
      <c r="I305" s="89">
        <f t="shared" si="56"/>
        <v>3.871</v>
      </c>
      <c r="J305" s="1"/>
      <c r="K305" s="1"/>
      <c r="L305" s="1"/>
    </row>
    <row r="306" spans="1:12" s="7" customFormat="1" ht="20.100000000000001" customHeight="1" x14ac:dyDescent="0.25">
      <c r="A306" s="1"/>
      <c r="B306" s="1"/>
      <c r="C306" s="88"/>
      <c r="D306" s="89"/>
      <c r="E306" s="89">
        <f>1.08+1.1+1.59+1.59+1.1+1.08</f>
        <v>7.5400000000000009</v>
      </c>
      <c r="F306" s="89"/>
      <c r="G306" s="89">
        <v>0.7</v>
      </c>
      <c r="H306" s="89">
        <v>1</v>
      </c>
      <c r="I306" s="89">
        <f t="shared" si="56"/>
        <v>5.2779999999999996</v>
      </c>
      <c r="J306" s="1"/>
      <c r="K306" s="1"/>
      <c r="L306" s="1"/>
    </row>
    <row r="307" spans="1:12" s="7" customFormat="1" ht="20.100000000000001" customHeight="1" x14ac:dyDescent="0.25">
      <c r="A307" s="1"/>
      <c r="B307" s="1"/>
      <c r="C307" s="88" t="s">
        <v>583</v>
      </c>
      <c r="D307" s="89" t="s">
        <v>580</v>
      </c>
      <c r="E307" s="89"/>
      <c r="F307" s="89">
        <v>0.6</v>
      </c>
      <c r="G307" s="89">
        <v>0.7</v>
      </c>
      <c r="H307" s="89">
        <v>4</v>
      </c>
      <c r="I307" s="89">
        <f t="shared" si="56"/>
        <v>1.68</v>
      </c>
      <c r="J307" s="1"/>
      <c r="K307" s="1"/>
      <c r="L307" s="1"/>
    </row>
    <row r="308" spans="1:12" s="7" customFormat="1" ht="20.100000000000001" customHeight="1" x14ac:dyDescent="0.25">
      <c r="A308" s="1"/>
      <c r="B308" s="1"/>
      <c r="C308" s="44" t="s">
        <v>584</v>
      </c>
      <c r="D308" s="19" t="s">
        <v>579</v>
      </c>
      <c r="E308" s="19">
        <v>2.9</v>
      </c>
      <c r="F308" s="19"/>
      <c r="G308" s="19">
        <v>2.8</v>
      </c>
      <c r="H308" s="19">
        <v>1</v>
      </c>
      <c r="I308" s="19">
        <f t="shared" si="56"/>
        <v>8.1199999999999992</v>
      </c>
      <c r="J308" s="1"/>
      <c r="K308" s="1"/>
      <c r="L308" s="1"/>
    </row>
    <row r="309" spans="1:12" s="7" customFormat="1" ht="20.100000000000001" customHeight="1" x14ac:dyDescent="0.25">
      <c r="A309" s="1"/>
      <c r="B309" s="1"/>
      <c r="C309" s="88" t="s">
        <v>584</v>
      </c>
      <c r="D309" s="89" t="s">
        <v>579</v>
      </c>
      <c r="E309" s="89">
        <v>2.7</v>
      </c>
      <c r="F309" s="89"/>
      <c r="G309" s="89">
        <v>0.7</v>
      </c>
      <c r="H309" s="89">
        <v>1</v>
      </c>
      <c r="I309" s="89">
        <f t="shared" ref="I309" si="57">ROUND(PRODUCT(E309:H309),3)</f>
        <v>1.89</v>
      </c>
      <c r="J309" s="1"/>
      <c r="K309" s="1"/>
      <c r="L309" s="1"/>
    </row>
    <row r="310" spans="1:12" s="7" customFormat="1" ht="20.100000000000001" customHeight="1" x14ac:dyDescent="0.25">
      <c r="A310" s="1"/>
      <c r="B310" s="1"/>
      <c r="C310" s="88">
        <v>3</v>
      </c>
      <c r="D310" s="89" t="s">
        <v>579</v>
      </c>
      <c r="E310" s="89">
        <v>3.75</v>
      </c>
      <c r="F310" s="89"/>
      <c r="G310" s="89">
        <v>2.8</v>
      </c>
      <c r="H310" s="89">
        <v>1</v>
      </c>
      <c r="I310" s="89">
        <f t="shared" ref="I310:I311" si="58">ROUND(PRODUCT(E310:H310),3)</f>
        <v>10.5</v>
      </c>
      <c r="J310" s="1"/>
      <c r="K310" s="1"/>
      <c r="L310" s="1"/>
    </row>
    <row r="311" spans="1:12" s="7" customFormat="1" ht="20.100000000000001" customHeight="1" x14ac:dyDescent="0.25">
      <c r="A311" s="1"/>
      <c r="B311" s="1"/>
      <c r="C311" s="88"/>
      <c r="D311" s="89"/>
      <c r="E311" s="89"/>
      <c r="F311" s="89">
        <v>0.5</v>
      </c>
      <c r="G311" s="89">
        <v>0.5</v>
      </c>
      <c r="H311" s="89">
        <v>-3</v>
      </c>
      <c r="I311" s="89">
        <f t="shared" si="58"/>
        <v>-0.75</v>
      </c>
      <c r="J311" s="1"/>
      <c r="K311" s="1"/>
      <c r="L311" s="1"/>
    </row>
    <row r="312" spans="1:12" s="7" customFormat="1" ht="20.100000000000001" customHeight="1" x14ac:dyDescent="0.25">
      <c r="A312" s="1"/>
      <c r="B312" s="1"/>
      <c r="C312" s="88">
        <v>3</v>
      </c>
      <c r="D312" s="89" t="s">
        <v>579</v>
      </c>
      <c r="E312" s="89">
        <v>2.7</v>
      </c>
      <c r="F312" s="89"/>
      <c r="G312" s="89">
        <v>0.7</v>
      </c>
      <c r="H312" s="89">
        <v>1</v>
      </c>
      <c r="I312" s="89">
        <f t="shared" ref="I312" si="59">ROUND(PRODUCT(E312:H312),3)</f>
        <v>1.89</v>
      </c>
      <c r="J312" s="1"/>
      <c r="K312" s="1"/>
      <c r="L312" s="1"/>
    </row>
    <row r="313" spans="1:12" s="7" customFormat="1" ht="20.100000000000001" customHeight="1" x14ac:dyDescent="0.25">
      <c r="A313" s="1"/>
      <c r="B313" s="1"/>
      <c r="C313" s="88">
        <v>3</v>
      </c>
      <c r="D313" s="89" t="s">
        <v>591</v>
      </c>
      <c r="E313" s="89">
        <v>6.7</v>
      </c>
      <c r="F313" s="89"/>
      <c r="G313" s="89">
        <v>2.8</v>
      </c>
      <c r="H313" s="89">
        <v>1</v>
      </c>
      <c r="I313" s="89">
        <f t="shared" ref="I313:I316" si="60">ROUND(PRODUCT(E313:H313),3)</f>
        <v>18.760000000000002</v>
      </c>
      <c r="J313" s="1"/>
      <c r="K313" s="1"/>
      <c r="L313" s="1"/>
    </row>
    <row r="314" spans="1:12" s="7" customFormat="1" ht="20.100000000000001" customHeight="1" x14ac:dyDescent="0.25">
      <c r="A314" s="1"/>
      <c r="B314" s="1"/>
      <c r="C314" s="88"/>
      <c r="D314" s="89"/>
      <c r="E314" s="89"/>
      <c r="F314" s="89">
        <v>0.5</v>
      </c>
      <c r="G314" s="89">
        <v>0.5</v>
      </c>
      <c r="H314" s="89">
        <v>-7</v>
      </c>
      <c r="I314" s="89">
        <f t="shared" si="60"/>
        <v>-1.75</v>
      </c>
      <c r="J314" s="1"/>
      <c r="K314" s="1"/>
      <c r="L314" s="1"/>
    </row>
    <row r="315" spans="1:12" s="7" customFormat="1" ht="20.100000000000001" customHeight="1" x14ac:dyDescent="0.25">
      <c r="A315" s="1"/>
      <c r="B315" s="1"/>
      <c r="C315" s="88">
        <v>3</v>
      </c>
      <c r="D315" s="89" t="s">
        <v>592</v>
      </c>
      <c r="E315" s="89">
        <v>4.8</v>
      </c>
      <c r="F315" s="89"/>
      <c r="G315" s="89">
        <v>0.7</v>
      </c>
      <c r="H315" s="89">
        <v>1</v>
      </c>
      <c r="I315" s="89">
        <f t="shared" si="60"/>
        <v>3.36</v>
      </c>
      <c r="J315" s="1"/>
      <c r="K315" s="1"/>
      <c r="L315" s="1"/>
    </row>
    <row r="316" spans="1:12" s="7" customFormat="1" ht="20.100000000000001" customHeight="1" x14ac:dyDescent="0.25">
      <c r="A316" s="1"/>
      <c r="B316" s="1"/>
      <c r="C316" s="88">
        <v>3</v>
      </c>
      <c r="D316" s="89" t="s">
        <v>593</v>
      </c>
      <c r="E316" s="89">
        <v>4.95</v>
      </c>
      <c r="F316" s="89"/>
      <c r="G316" s="89">
        <v>0.7</v>
      </c>
      <c r="H316" s="89">
        <v>1</v>
      </c>
      <c r="I316" s="89">
        <f t="shared" si="60"/>
        <v>3.4649999999999999</v>
      </c>
      <c r="J316" s="1"/>
      <c r="K316" s="1"/>
      <c r="L316" s="1"/>
    </row>
    <row r="317" spans="1:12" s="7" customFormat="1" ht="20.100000000000001" customHeight="1" x14ac:dyDescent="0.25">
      <c r="A317" s="1"/>
      <c r="B317" s="1"/>
      <c r="C317" s="88">
        <v>3</v>
      </c>
      <c r="D317" s="89" t="s">
        <v>581</v>
      </c>
      <c r="E317" s="89">
        <v>7.9</v>
      </c>
      <c r="F317" s="89"/>
      <c r="G317" s="89">
        <v>2.8</v>
      </c>
      <c r="H317" s="89">
        <v>1</v>
      </c>
      <c r="I317" s="89">
        <f t="shared" ref="I317:I340" si="61">ROUND(PRODUCT(E317:H317),3)</f>
        <v>22.12</v>
      </c>
      <c r="J317" s="1"/>
      <c r="K317" s="1"/>
      <c r="L317" s="1"/>
    </row>
    <row r="318" spans="1:12" s="7" customFormat="1" ht="20.100000000000001" customHeight="1" x14ac:dyDescent="0.25">
      <c r="A318" s="1"/>
      <c r="B318" s="1"/>
      <c r="C318" s="90"/>
      <c r="D318" s="90"/>
      <c r="E318" s="89"/>
      <c r="F318" s="89">
        <v>0.5</v>
      </c>
      <c r="G318" s="89">
        <v>0.5</v>
      </c>
      <c r="H318" s="89">
        <v>-7</v>
      </c>
      <c r="I318" s="89">
        <f t="shared" si="61"/>
        <v>-1.75</v>
      </c>
      <c r="J318" s="1"/>
      <c r="K318" s="1"/>
      <c r="L318" s="1"/>
    </row>
    <row r="319" spans="1:12" s="7" customFormat="1" ht="20.100000000000001" customHeight="1" x14ac:dyDescent="0.25">
      <c r="A319" s="1"/>
      <c r="B319" s="1"/>
      <c r="C319" s="19" t="s">
        <v>383</v>
      </c>
      <c r="D319" s="44" t="s">
        <v>585</v>
      </c>
      <c r="E319" s="19">
        <v>9</v>
      </c>
      <c r="F319" s="19"/>
      <c r="G319" s="19">
        <v>2.8</v>
      </c>
      <c r="H319" s="19">
        <v>1</v>
      </c>
      <c r="I319" s="19">
        <f t="shared" si="61"/>
        <v>25.2</v>
      </c>
      <c r="J319" s="1"/>
      <c r="K319" s="1"/>
      <c r="L319" s="1"/>
    </row>
    <row r="320" spans="1:12" s="7" customFormat="1" ht="20.100000000000001" customHeight="1" x14ac:dyDescent="0.25">
      <c r="A320" s="1"/>
      <c r="B320" s="1"/>
      <c r="C320" s="88" t="s">
        <v>384</v>
      </c>
      <c r="D320" s="88" t="s">
        <v>585</v>
      </c>
      <c r="E320" s="89">
        <v>2.1</v>
      </c>
      <c r="F320" s="89"/>
      <c r="G320" s="89">
        <v>0.7</v>
      </c>
      <c r="H320" s="89">
        <v>1</v>
      </c>
      <c r="I320" s="89">
        <f t="shared" si="61"/>
        <v>1.47</v>
      </c>
      <c r="J320" s="1"/>
      <c r="K320" s="1"/>
      <c r="L320" s="1"/>
    </row>
    <row r="321" spans="1:12" s="7" customFormat="1" ht="20.100000000000001" customHeight="1" x14ac:dyDescent="0.25">
      <c r="A321" s="1"/>
      <c r="B321" s="1"/>
      <c r="C321" s="19" t="s">
        <v>384</v>
      </c>
      <c r="D321" s="44" t="s">
        <v>585</v>
      </c>
      <c r="E321" s="19">
        <v>2.25</v>
      </c>
      <c r="F321" s="19"/>
      <c r="G321" s="19">
        <v>2.8</v>
      </c>
      <c r="H321" s="19">
        <v>1</v>
      </c>
      <c r="I321" s="19">
        <f t="shared" si="61"/>
        <v>6.3</v>
      </c>
      <c r="J321" s="1"/>
      <c r="K321" s="1"/>
      <c r="L321" s="1"/>
    </row>
    <row r="322" spans="1:12" s="7" customFormat="1" ht="20.100000000000001" customHeight="1" x14ac:dyDescent="0.25">
      <c r="A322" s="1"/>
      <c r="B322" s="1"/>
      <c r="C322" s="19" t="s">
        <v>385</v>
      </c>
      <c r="D322" s="44" t="s">
        <v>585</v>
      </c>
      <c r="E322" s="19">
        <v>8.6199999999999992</v>
      </c>
      <c r="F322" s="19"/>
      <c r="G322" s="19">
        <v>2.8</v>
      </c>
      <c r="H322" s="19">
        <v>1</v>
      </c>
      <c r="I322" s="19">
        <f t="shared" si="61"/>
        <v>24.135999999999999</v>
      </c>
      <c r="J322" s="1"/>
      <c r="K322" s="1"/>
      <c r="L322" s="1"/>
    </row>
    <row r="323" spans="1:12" s="7" customFormat="1" ht="20.100000000000001" customHeight="1" x14ac:dyDescent="0.25">
      <c r="A323" s="1"/>
      <c r="B323" s="1"/>
      <c r="C323" s="89" t="s">
        <v>385</v>
      </c>
      <c r="D323" s="88" t="s">
        <v>585</v>
      </c>
      <c r="E323" s="89">
        <v>8.6199999999999992</v>
      </c>
      <c r="F323" s="89"/>
      <c r="G323" s="89">
        <v>0.7</v>
      </c>
      <c r="H323" s="89">
        <v>1</v>
      </c>
      <c r="I323" s="89">
        <f t="shared" si="61"/>
        <v>6.0339999999999998</v>
      </c>
      <c r="J323" s="1"/>
      <c r="K323" s="1"/>
      <c r="L323" s="1"/>
    </row>
    <row r="324" spans="1:12" s="7" customFormat="1" ht="20.100000000000001" customHeight="1" x14ac:dyDescent="0.25">
      <c r="A324" s="1"/>
      <c r="B324" s="1"/>
      <c r="C324" s="90"/>
      <c r="D324" s="90"/>
      <c r="E324" s="90"/>
      <c r="F324" s="89">
        <v>0.15</v>
      </c>
      <c r="G324" s="89">
        <v>0.7</v>
      </c>
      <c r="H324" s="89">
        <v>-2</v>
      </c>
      <c r="I324" s="89">
        <f t="shared" si="61"/>
        <v>-0.21</v>
      </c>
      <c r="J324" s="1"/>
      <c r="K324" s="1"/>
      <c r="L324" s="1"/>
    </row>
    <row r="325" spans="1:12" s="7" customFormat="1" ht="20.100000000000001" customHeight="1" x14ac:dyDescent="0.25">
      <c r="A325" s="1"/>
      <c r="B325" s="1"/>
      <c r="C325" s="89" t="s">
        <v>594</v>
      </c>
      <c r="D325" s="88" t="s">
        <v>585</v>
      </c>
      <c r="E325" s="89">
        <v>1.1000000000000001</v>
      </c>
      <c r="F325" s="89"/>
      <c r="G325" s="89">
        <v>0.7</v>
      </c>
      <c r="H325" s="89">
        <v>4</v>
      </c>
      <c r="I325" s="89">
        <f t="shared" si="61"/>
        <v>3.08</v>
      </c>
      <c r="J325" s="1"/>
      <c r="K325" s="1"/>
      <c r="L325" s="1"/>
    </row>
    <row r="326" spans="1:12" s="7" customFormat="1" ht="20.100000000000001" customHeight="1" x14ac:dyDescent="0.25">
      <c r="A326" s="1"/>
      <c r="B326" s="1"/>
      <c r="C326" s="89" t="s">
        <v>386</v>
      </c>
      <c r="D326" s="88" t="s">
        <v>585</v>
      </c>
      <c r="E326" s="89">
        <v>6.44</v>
      </c>
      <c r="F326" s="89"/>
      <c r="G326" s="89">
        <v>0.7</v>
      </c>
      <c r="H326" s="89">
        <v>2</v>
      </c>
      <c r="I326" s="89">
        <f t="shared" si="61"/>
        <v>9.016</v>
      </c>
      <c r="J326" s="1"/>
      <c r="K326" s="1"/>
      <c r="L326" s="1"/>
    </row>
    <row r="327" spans="1:12" s="7" customFormat="1" ht="20.100000000000001" customHeight="1" x14ac:dyDescent="0.25">
      <c r="A327" s="1"/>
      <c r="B327" s="1"/>
      <c r="C327" s="89" t="s">
        <v>387</v>
      </c>
      <c r="D327" s="88" t="s">
        <v>585</v>
      </c>
      <c r="E327" s="89">
        <v>8.5</v>
      </c>
      <c r="F327" s="89"/>
      <c r="G327" s="89">
        <v>0.7</v>
      </c>
      <c r="H327" s="89">
        <v>1</v>
      </c>
      <c r="I327" s="89">
        <f t="shared" si="61"/>
        <v>5.95</v>
      </c>
      <c r="J327" s="1"/>
      <c r="K327" s="1"/>
      <c r="L327" s="1"/>
    </row>
    <row r="328" spans="1:12" s="7" customFormat="1" ht="20.100000000000001" customHeight="1" x14ac:dyDescent="0.25">
      <c r="A328" s="1"/>
      <c r="B328" s="1"/>
      <c r="C328" s="90"/>
      <c r="D328" s="90"/>
      <c r="E328" s="90"/>
      <c r="F328" s="89">
        <v>0.15</v>
      </c>
      <c r="G328" s="89">
        <v>0.7</v>
      </c>
      <c r="H328" s="89">
        <v>-2</v>
      </c>
      <c r="I328" s="89">
        <f t="shared" si="61"/>
        <v>-0.21</v>
      </c>
      <c r="J328" s="1"/>
      <c r="K328" s="1"/>
      <c r="L328" s="1"/>
    </row>
    <row r="329" spans="1:12" s="7" customFormat="1" ht="20.100000000000001" customHeight="1" x14ac:dyDescent="0.25">
      <c r="A329" s="1"/>
      <c r="B329" s="1"/>
      <c r="C329" s="19" t="s">
        <v>387</v>
      </c>
      <c r="D329" s="44" t="s">
        <v>585</v>
      </c>
      <c r="E329" s="19">
        <v>8.5</v>
      </c>
      <c r="F329" s="19"/>
      <c r="G329" s="19">
        <v>2.8</v>
      </c>
      <c r="H329" s="19">
        <v>1</v>
      </c>
      <c r="I329" s="19">
        <f t="shared" si="61"/>
        <v>23.8</v>
      </c>
      <c r="J329" s="1"/>
      <c r="K329" s="1"/>
      <c r="L329" s="1"/>
    </row>
    <row r="330" spans="1:12" s="7" customFormat="1" ht="20.100000000000001" customHeight="1" x14ac:dyDescent="0.25">
      <c r="A330" s="1"/>
      <c r="B330" s="1"/>
      <c r="C330" s="19" t="s">
        <v>388</v>
      </c>
      <c r="D330" s="44" t="s">
        <v>585</v>
      </c>
      <c r="E330" s="19">
        <v>9.18</v>
      </c>
      <c r="F330" s="19"/>
      <c r="G330" s="19">
        <v>2.8</v>
      </c>
      <c r="H330" s="19">
        <v>1</v>
      </c>
      <c r="I330" s="19">
        <f t="shared" si="61"/>
        <v>25.704000000000001</v>
      </c>
      <c r="J330" s="1"/>
      <c r="K330" s="1"/>
      <c r="L330" s="1"/>
    </row>
    <row r="331" spans="1:12" s="7" customFormat="1" ht="20.100000000000001" customHeight="1" x14ac:dyDescent="0.25">
      <c r="A331" s="1"/>
      <c r="B331" s="86" t="s">
        <v>240</v>
      </c>
      <c r="C331" s="44">
        <v>2</v>
      </c>
      <c r="D331" s="19" t="s">
        <v>579</v>
      </c>
      <c r="E331" s="19">
        <v>5.24</v>
      </c>
      <c r="F331" s="19"/>
      <c r="G331" s="19">
        <v>2.8</v>
      </c>
      <c r="H331" s="19">
        <v>1</v>
      </c>
      <c r="I331" s="19">
        <f t="shared" si="61"/>
        <v>14.672000000000001</v>
      </c>
      <c r="J331" s="1"/>
      <c r="K331" s="1"/>
      <c r="L331" s="1"/>
    </row>
    <row r="332" spans="1:12" s="7" customFormat="1" ht="20.100000000000001" customHeight="1" x14ac:dyDescent="0.25">
      <c r="A332" s="1"/>
      <c r="B332" s="1"/>
      <c r="C332" s="44">
        <v>2</v>
      </c>
      <c r="D332" s="19" t="s">
        <v>591</v>
      </c>
      <c r="E332" s="19">
        <v>4.6500000000000004</v>
      </c>
      <c r="F332" s="19"/>
      <c r="G332" s="19">
        <v>0.7</v>
      </c>
      <c r="H332" s="19">
        <v>1</v>
      </c>
      <c r="I332" s="19">
        <f t="shared" si="61"/>
        <v>3.2549999999999999</v>
      </c>
      <c r="J332" s="1"/>
      <c r="K332" s="1"/>
      <c r="L332" s="1"/>
    </row>
    <row r="333" spans="1:12" s="7" customFormat="1" ht="20.100000000000001" customHeight="1" x14ac:dyDescent="0.25">
      <c r="A333" s="1"/>
      <c r="B333" s="1"/>
      <c r="C333" s="44">
        <v>2</v>
      </c>
      <c r="D333" s="19" t="s">
        <v>580</v>
      </c>
      <c r="E333" s="19">
        <f>2.73+2.05+2.5</f>
        <v>7.2799999999999994</v>
      </c>
      <c r="F333" s="19"/>
      <c r="G333" s="19">
        <v>2.8</v>
      </c>
      <c r="H333" s="19">
        <v>1</v>
      </c>
      <c r="I333" s="19">
        <f t="shared" si="61"/>
        <v>20.384</v>
      </c>
      <c r="J333" s="1"/>
      <c r="K333" s="1"/>
      <c r="L333" s="1"/>
    </row>
    <row r="334" spans="1:12" s="7" customFormat="1" ht="20.100000000000001" customHeight="1" x14ac:dyDescent="0.25">
      <c r="A334" s="1"/>
      <c r="B334" s="1"/>
      <c r="C334" s="1"/>
      <c r="D334" s="1"/>
      <c r="E334" s="1"/>
      <c r="F334" s="19">
        <v>2.0499999999999998</v>
      </c>
      <c r="G334" s="19">
        <v>2.1</v>
      </c>
      <c r="H334" s="19">
        <v>-1</v>
      </c>
      <c r="I334" s="19">
        <f t="shared" si="61"/>
        <v>-4.3049999999999997</v>
      </c>
      <c r="J334" s="1"/>
      <c r="K334" s="1"/>
      <c r="L334" s="1"/>
    </row>
    <row r="335" spans="1:12" s="7" customFormat="1" ht="20.100000000000001" customHeight="1" x14ac:dyDescent="0.25">
      <c r="A335" s="1"/>
      <c r="B335" s="1"/>
      <c r="C335" s="44">
        <v>2</v>
      </c>
      <c r="D335" s="19" t="s">
        <v>581</v>
      </c>
      <c r="E335" s="19">
        <f>3.53+2.05</f>
        <v>5.58</v>
      </c>
      <c r="F335" s="19"/>
      <c r="G335" s="19">
        <v>2.8</v>
      </c>
      <c r="H335" s="19">
        <v>1</v>
      </c>
      <c r="I335" s="19">
        <f t="shared" si="61"/>
        <v>15.624000000000001</v>
      </c>
      <c r="J335" s="1"/>
      <c r="K335" s="1"/>
      <c r="L335" s="1"/>
    </row>
    <row r="336" spans="1:12" s="7" customFormat="1" ht="20.100000000000001" customHeight="1" x14ac:dyDescent="0.25">
      <c r="A336" s="1"/>
      <c r="B336" s="1"/>
      <c r="C336" s="44"/>
      <c r="D336" s="19"/>
      <c r="E336" s="19"/>
      <c r="F336" s="19">
        <v>2.0499999999999998</v>
      </c>
      <c r="G336" s="19">
        <v>2.1</v>
      </c>
      <c r="H336" s="19">
        <v>-1</v>
      </c>
      <c r="I336" s="19">
        <f t="shared" si="61"/>
        <v>-4.3049999999999997</v>
      </c>
      <c r="J336" s="1"/>
      <c r="K336" s="1"/>
      <c r="L336" s="1"/>
    </row>
    <row r="337" spans="1:12" s="7" customFormat="1" ht="20.100000000000001" customHeight="1" x14ac:dyDescent="0.25">
      <c r="A337" s="1"/>
      <c r="B337" s="1"/>
      <c r="C337" s="44">
        <v>3</v>
      </c>
      <c r="D337" s="19" t="s">
        <v>588</v>
      </c>
      <c r="E337" s="19">
        <v>32.43</v>
      </c>
      <c r="F337" s="19"/>
      <c r="G337" s="19">
        <v>3</v>
      </c>
      <c r="H337" s="19">
        <v>1</v>
      </c>
      <c r="I337" s="19">
        <f t="shared" si="61"/>
        <v>97.29</v>
      </c>
      <c r="J337" s="1"/>
      <c r="K337" s="1"/>
      <c r="L337" s="1"/>
    </row>
    <row r="338" spans="1:12" s="7" customFormat="1" ht="20.100000000000001" customHeight="1" x14ac:dyDescent="0.25">
      <c r="A338" s="1"/>
      <c r="B338" s="1"/>
      <c r="C338" s="1"/>
      <c r="D338" s="1"/>
      <c r="E338" s="19"/>
      <c r="F338" s="19">
        <v>0.5</v>
      </c>
      <c r="G338" s="19">
        <v>0.5</v>
      </c>
      <c r="H338" s="19">
        <v>-29</v>
      </c>
      <c r="I338" s="19">
        <f t="shared" si="61"/>
        <v>-7.25</v>
      </c>
      <c r="J338" s="1"/>
      <c r="K338" s="1"/>
      <c r="L338" s="1"/>
    </row>
    <row r="339" spans="1:12" s="7" customFormat="1" ht="20.100000000000001" customHeight="1" x14ac:dyDescent="0.25">
      <c r="A339" s="1"/>
      <c r="B339" s="1"/>
      <c r="C339" s="19" t="s">
        <v>383</v>
      </c>
      <c r="D339" s="44" t="s">
        <v>585</v>
      </c>
      <c r="E339" s="19">
        <v>9</v>
      </c>
      <c r="F339" s="19"/>
      <c r="G339" s="19">
        <v>3</v>
      </c>
      <c r="H339" s="19">
        <v>1</v>
      </c>
      <c r="I339" s="19">
        <f t="shared" si="61"/>
        <v>27</v>
      </c>
      <c r="J339" s="1"/>
      <c r="K339" s="1"/>
      <c r="L339" s="1"/>
    </row>
    <row r="340" spans="1:12" s="7" customFormat="1" ht="20.100000000000001" customHeight="1" x14ac:dyDescent="0.25">
      <c r="A340" s="1"/>
      <c r="B340" s="86"/>
      <c r="C340" s="19" t="s">
        <v>388</v>
      </c>
      <c r="D340" s="44" t="s">
        <v>585</v>
      </c>
      <c r="E340" s="19">
        <v>9.18</v>
      </c>
      <c r="F340" s="19"/>
      <c r="G340" s="19">
        <v>3</v>
      </c>
      <c r="H340" s="19">
        <v>1</v>
      </c>
      <c r="I340" s="19">
        <f t="shared" si="61"/>
        <v>27.54</v>
      </c>
      <c r="J340" s="1"/>
      <c r="K340" s="1"/>
      <c r="L340" s="1"/>
    </row>
    <row r="341" spans="1:12" s="7" customFormat="1" ht="20.100000000000001" customHeight="1" x14ac:dyDescent="0.25">
      <c r="A341" s="1"/>
      <c r="B341" s="1"/>
      <c r="C341" s="44"/>
      <c r="D341" s="19"/>
      <c r="E341" s="19"/>
      <c r="F341" s="19"/>
      <c r="G341" s="19"/>
      <c r="H341" s="19"/>
      <c r="I341" s="19"/>
      <c r="J341" s="1"/>
      <c r="K341" s="1"/>
      <c r="L341" s="1"/>
    </row>
    <row r="342" spans="1:12" s="7" customFormat="1" ht="20.100000000000001" customHeight="1" x14ac:dyDescent="0.25">
      <c r="A342" s="1"/>
      <c r="B342" s="1"/>
      <c r="C342" s="44"/>
      <c r="D342" s="19"/>
      <c r="E342" s="19"/>
      <c r="F342" s="19"/>
      <c r="G342" s="19"/>
      <c r="H342" s="19"/>
      <c r="I342" s="19"/>
      <c r="J342" s="1"/>
      <c r="K342" s="1"/>
      <c r="L342" s="1"/>
    </row>
    <row r="343" spans="1:12" s="7" customFormat="1" ht="63" x14ac:dyDescent="0.25">
      <c r="A343" s="82" t="s">
        <v>324</v>
      </c>
      <c r="B343" s="12" t="s">
        <v>325</v>
      </c>
      <c r="C343" s="13"/>
      <c r="D343" s="14"/>
      <c r="E343" s="14"/>
      <c r="F343" s="14"/>
      <c r="G343" s="14"/>
      <c r="H343" s="14"/>
      <c r="I343" s="14"/>
      <c r="J343" s="83">
        <f>SUM(I344:I349)</f>
        <v>136.64699999999999</v>
      </c>
      <c r="K343" s="20" t="s">
        <v>15</v>
      </c>
      <c r="L343" s="14"/>
    </row>
    <row r="344" spans="1:12" s="7" customFormat="1" ht="20.100000000000001" customHeight="1" x14ac:dyDescent="0.25">
      <c r="A344" s="1"/>
      <c r="B344" s="1"/>
      <c r="C344" s="44">
        <v>3</v>
      </c>
      <c r="D344" s="19" t="s">
        <v>588</v>
      </c>
      <c r="E344" s="19">
        <v>32.43</v>
      </c>
      <c r="F344" s="19"/>
      <c r="G344" s="19">
        <v>1.7</v>
      </c>
      <c r="H344" s="19">
        <v>1</v>
      </c>
      <c r="I344" s="19">
        <f t="shared" ref="I344:I346" si="62">ROUND(PRODUCT(E344:H344),3)</f>
        <v>55.131</v>
      </c>
      <c r="J344" s="1"/>
      <c r="K344" s="1"/>
      <c r="L344" s="1"/>
    </row>
    <row r="345" spans="1:12" s="7" customFormat="1" ht="20.100000000000001" customHeight="1" x14ac:dyDescent="0.25">
      <c r="A345" s="1"/>
      <c r="B345" s="1"/>
      <c r="C345" s="19" t="s">
        <v>383</v>
      </c>
      <c r="D345" s="44" t="s">
        <v>585</v>
      </c>
      <c r="E345" s="19">
        <v>9</v>
      </c>
      <c r="F345" s="19"/>
      <c r="G345" s="19">
        <v>1.7</v>
      </c>
      <c r="H345" s="19">
        <v>1</v>
      </c>
      <c r="I345" s="19">
        <f t="shared" si="62"/>
        <v>15.3</v>
      </c>
      <c r="J345" s="1"/>
      <c r="K345" s="1"/>
      <c r="L345" s="1"/>
    </row>
    <row r="346" spans="1:12" s="7" customFormat="1" ht="20.100000000000001" customHeight="1" x14ac:dyDescent="0.25">
      <c r="A346" s="1"/>
      <c r="B346" s="1"/>
      <c r="C346" s="19" t="s">
        <v>388</v>
      </c>
      <c r="D346" s="44" t="s">
        <v>585</v>
      </c>
      <c r="E346" s="19">
        <v>9.18</v>
      </c>
      <c r="F346" s="19"/>
      <c r="G346" s="19">
        <v>1.7</v>
      </c>
      <c r="H346" s="19">
        <v>1</v>
      </c>
      <c r="I346" s="19">
        <f t="shared" si="62"/>
        <v>15.606</v>
      </c>
      <c r="J346" s="1"/>
      <c r="K346" s="1"/>
      <c r="L346" s="1"/>
    </row>
    <row r="347" spans="1:12" s="7" customFormat="1" ht="20.100000000000001" customHeight="1" x14ac:dyDescent="0.25">
      <c r="A347" s="1"/>
      <c r="B347" s="1"/>
      <c r="C347" s="44">
        <v>3</v>
      </c>
      <c r="D347" s="19" t="s">
        <v>588</v>
      </c>
      <c r="E347" s="19">
        <v>32.43</v>
      </c>
      <c r="F347" s="19"/>
      <c r="G347" s="19">
        <v>1</v>
      </c>
      <c r="H347" s="19">
        <v>1</v>
      </c>
      <c r="I347" s="19">
        <f t="shared" ref="I347:I349" si="63">ROUND(PRODUCT(E347:H347),3)</f>
        <v>32.43</v>
      </c>
      <c r="J347" s="1"/>
      <c r="K347" s="1"/>
      <c r="L347" s="1"/>
    </row>
    <row r="348" spans="1:12" s="7" customFormat="1" ht="20.100000000000001" customHeight="1" x14ac:dyDescent="0.25">
      <c r="A348" s="1"/>
      <c r="B348" s="1"/>
      <c r="C348" s="19" t="s">
        <v>383</v>
      </c>
      <c r="D348" s="44" t="s">
        <v>585</v>
      </c>
      <c r="E348" s="19">
        <v>9</v>
      </c>
      <c r="F348" s="19"/>
      <c r="G348" s="19">
        <v>1</v>
      </c>
      <c r="H348" s="19">
        <v>1</v>
      </c>
      <c r="I348" s="19">
        <f t="shared" si="63"/>
        <v>9</v>
      </c>
      <c r="J348" s="1"/>
      <c r="K348" s="1"/>
      <c r="L348" s="1"/>
    </row>
    <row r="349" spans="1:12" s="7" customFormat="1" ht="20.100000000000001" customHeight="1" x14ac:dyDescent="0.25">
      <c r="A349" s="1"/>
      <c r="B349" s="1"/>
      <c r="C349" s="19" t="s">
        <v>388</v>
      </c>
      <c r="D349" s="44" t="s">
        <v>585</v>
      </c>
      <c r="E349" s="19">
        <v>9.18</v>
      </c>
      <c r="F349" s="19"/>
      <c r="G349" s="19">
        <v>1</v>
      </c>
      <c r="H349" s="19">
        <v>1</v>
      </c>
      <c r="I349" s="19">
        <f t="shared" si="63"/>
        <v>9.18</v>
      </c>
      <c r="J349" s="1"/>
      <c r="K349" s="1"/>
      <c r="L349" s="1"/>
    </row>
    <row r="350" spans="1:12" s="7" customFormat="1" ht="20.100000000000001" customHeight="1" x14ac:dyDescent="0.25">
      <c r="A350" s="1"/>
      <c r="B350" s="1"/>
      <c r="C350" s="44"/>
      <c r="D350" s="19"/>
      <c r="E350" s="19"/>
      <c r="F350" s="19"/>
      <c r="G350" s="19"/>
      <c r="H350" s="19"/>
      <c r="I350" s="19"/>
      <c r="J350" s="1"/>
      <c r="K350" s="1"/>
      <c r="L350" s="1"/>
    </row>
    <row r="351" spans="1:12" s="7" customFormat="1" ht="20.100000000000001" customHeight="1" x14ac:dyDescent="0.25">
      <c r="A351" s="1"/>
      <c r="B351" s="1"/>
      <c r="C351" s="44"/>
      <c r="D351" s="19"/>
      <c r="E351" s="19"/>
      <c r="F351" s="19"/>
      <c r="G351" s="19"/>
      <c r="H351" s="19"/>
      <c r="I351" s="19"/>
      <c r="J351" s="1"/>
      <c r="K351" s="1"/>
      <c r="L351" s="1"/>
    </row>
    <row r="352" spans="1:12" s="7" customFormat="1" ht="31.5" x14ac:dyDescent="0.25">
      <c r="A352" s="16" t="s">
        <v>241</v>
      </c>
      <c r="B352" s="17" t="s">
        <v>242</v>
      </c>
      <c r="C352" s="44"/>
      <c r="D352" s="19"/>
      <c r="E352" s="19"/>
      <c r="F352" s="19"/>
      <c r="G352" s="19"/>
      <c r="H352" s="19"/>
      <c r="I352" s="19"/>
      <c r="J352" s="1"/>
      <c r="K352" s="1"/>
      <c r="L352" s="1"/>
    </row>
    <row r="353" spans="1:12" s="7" customFormat="1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s="7" customFormat="1" ht="31.5" x14ac:dyDescent="0.25">
      <c r="A354" s="82" t="s">
        <v>250</v>
      </c>
      <c r="B354" s="12" t="s">
        <v>251</v>
      </c>
      <c r="C354" s="13"/>
      <c r="D354" s="14"/>
      <c r="E354" s="14"/>
      <c r="F354" s="14"/>
      <c r="G354" s="14"/>
      <c r="H354" s="14"/>
      <c r="I354" s="14"/>
      <c r="J354" s="83">
        <f>SUM(I355:I355)</f>
        <v>6.8</v>
      </c>
      <c r="K354" s="20" t="s">
        <v>38</v>
      </c>
      <c r="L354" s="14"/>
    </row>
    <row r="355" spans="1:12" s="7" customFormat="1" ht="20.100000000000001" customHeight="1" x14ac:dyDescent="0.25">
      <c r="A355" s="31"/>
      <c r="B355" s="32"/>
      <c r="C355" s="33"/>
      <c r="D355" s="19"/>
      <c r="E355" s="19"/>
      <c r="F355" s="19"/>
      <c r="G355" s="19">
        <v>1.7</v>
      </c>
      <c r="H355" s="19">
        <v>4</v>
      </c>
      <c r="I355" s="87">
        <f>ROUND(PRODUCT(E355:H355),3)</f>
        <v>6.8</v>
      </c>
      <c r="J355" s="70"/>
      <c r="K355" s="16"/>
      <c r="L355" s="34"/>
    </row>
    <row r="356" spans="1:12" s="7" customFormat="1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s="7" customFormat="1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s="7" customFormat="1" ht="31.5" x14ac:dyDescent="0.25">
      <c r="A358" s="82" t="s">
        <v>248</v>
      </c>
      <c r="B358" s="12" t="s">
        <v>249</v>
      </c>
      <c r="C358" s="13"/>
      <c r="D358" s="14"/>
      <c r="E358" s="14"/>
      <c r="F358" s="14"/>
      <c r="G358" s="14"/>
      <c r="H358" s="14"/>
      <c r="I358" s="14"/>
      <c r="J358" s="83">
        <f>SUM(I359:I367)</f>
        <v>211.9</v>
      </c>
      <c r="K358" s="20" t="s">
        <v>38</v>
      </c>
      <c r="L358" s="14"/>
    </row>
    <row r="359" spans="1:12" s="7" customFormat="1" ht="20.100000000000001" customHeight="1" x14ac:dyDescent="0.25">
      <c r="A359" s="24"/>
      <c r="B359" s="67"/>
      <c r="C359" s="33"/>
      <c r="D359" s="19"/>
      <c r="E359" s="19"/>
      <c r="F359" s="19"/>
      <c r="G359" s="19">
        <v>2.1</v>
      </c>
      <c r="H359" s="19">
        <v>20</v>
      </c>
      <c r="I359" s="87">
        <f>ROUND(PRODUCT(E359:H359),3)</f>
        <v>42</v>
      </c>
      <c r="J359" s="70"/>
      <c r="K359" s="24"/>
      <c r="L359" s="24"/>
    </row>
    <row r="360" spans="1:12" s="7" customFormat="1" ht="20.100000000000001" customHeight="1" x14ac:dyDescent="0.25">
      <c r="A360" s="1"/>
      <c r="B360" s="1"/>
      <c r="C360" s="44"/>
      <c r="D360" s="19"/>
      <c r="E360" s="19"/>
      <c r="F360" s="19"/>
      <c r="G360" s="19">
        <v>2.8</v>
      </c>
      <c r="H360" s="19">
        <v>6</v>
      </c>
      <c r="I360" s="87">
        <f t="shared" ref="I360:I367" si="64">ROUND(PRODUCT(E360:H360),3)</f>
        <v>16.8</v>
      </c>
      <c r="J360" s="1"/>
      <c r="K360" s="1"/>
      <c r="L360" s="1"/>
    </row>
    <row r="361" spans="1:12" s="7" customFormat="1" ht="20.100000000000001" customHeight="1" x14ac:dyDescent="0.25">
      <c r="A361" s="1"/>
      <c r="B361" s="1"/>
      <c r="C361" s="44"/>
      <c r="D361" s="19"/>
      <c r="E361" s="19">
        <v>4.6500000000000004</v>
      </c>
      <c r="F361" s="19"/>
      <c r="G361" s="19"/>
      <c r="H361" s="19">
        <v>2</v>
      </c>
      <c r="I361" s="87">
        <f t="shared" si="64"/>
        <v>9.3000000000000007</v>
      </c>
      <c r="J361" s="1"/>
      <c r="K361" s="1"/>
      <c r="L361" s="1"/>
    </row>
    <row r="362" spans="1:12" s="7" customFormat="1" ht="20.100000000000001" customHeight="1" x14ac:dyDescent="0.25">
      <c r="A362" s="1"/>
      <c r="B362" s="1"/>
      <c r="C362" s="44"/>
      <c r="D362" s="19"/>
      <c r="E362" s="19"/>
      <c r="F362" s="19">
        <v>2.0499999999999998</v>
      </c>
      <c r="G362" s="19"/>
      <c r="H362" s="19">
        <v>4</v>
      </c>
      <c r="I362" s="87">
        <f t="shared" si="64"/>
        <v>8.1999999999999993</v>
      </c>
      <c r="J362" s="1"/>
      <c r="K362" s="1"/>
      <c r="L362" s="1"/>
    </row>
    <row r="363" spans="1:12" s="7" customFormat="1" ht="20.100000000000001" customHeight="1" x14ac:dyDescent="0.25">
      <c r="A363" s="1"/>
      <c r="B363" s="1"/>
      <c r="C363" s="44"/>
      <c r="D363" s="19"/>
      <c r="E363" s="19"/>
      <c r="F363" s="19">
        <v>0.8</v>
      </c>
      <c r="G363" s="19"/>
      <c r="H363" s="19">
        <v>4</v>
      </c>
      <c r="I363" s="87">
        <f t="shared" si="64"/>
        <v>3.2</v>
      </c>
      <c r="J363" s="1"/>
      <c r="K363" s="1"/>
      <c r="L363" s="1"/>
    </row>
    <row r="364" spans="1:12" s="7" customFormat="1" ht="20.100000000000001" customHeight="1" x14ac:dyDescent="0.25">
      <c r="A364" s="1"/>
      <c r="B364" s="1"/>
      <c r="C364" s="44"/>
      <c r="D364" s="19"/>
      <c r="E364" s="19"/>
      <c r="F364" s="19">
        <v>1.1000000000000001</v>
      </c>
      <c r="G364" s="19"/>
      <c r="H364" s="19">
        <v>4</v>
      </c>
      <c r="I364" s="87">
        <f t="shared" si="64"/>
        <v>4.4000000000000004</v>
      </c>
      <c r="J364" s="1"/>
      <c r="K364" s="1"/>
      <c r="L364" s="1"/>
    </row>
    <row r="365" spans="1:12" s="7" customFormat="1" ht="20.100000000000001" customHeight="1" x14ac:dyDescent="0.25">
      <c r="A365" s="1"/>
      <c r="B365" s="1"/>
      <c r="C365" s="44"/>
      <c r="D365" s="19"/>
      <c r="E365" s="19"/>
      <c r="F365" s="19">
        <v>0.5</v>
      </c>
      <c r="G365" s="19"/>
      <c r="H365" s="92">
        <f>4*29</f>
        <v>116</v>
      </c>
      <c r="I365" s="87">
        <f t="shared" si="64"/>
        <v>58</v>
      </c>
      <c r="J365" s="1"/>
      <c r="K365" s="1"/>
      <c r="L365" s="1"/>
    </row>
    <row r="366" spans="1:12" s="7" customFormat="1" ht="20.100000000000001" customHeight="1" x14ac:dyDescent="0.25">
      <c r="A366" s="1"/>
      <c r="B366" s="1"/>
      <c r="C366" s="44"/>
      <c r="D366" s="19"/>
      <c r="E366" s="19"/>
      <c r="F366" s="19"/>
      <c r="G366" s="19">
        <v>0.5</v>
      </c>
      <c r="H366" s="92">
        <f>4*29</f>
        <v>116</v>
      </c>
      <c r="I366" s="87">
        <f t="shared" si="64"/>
        <v>58</v>
      </c>
      <c r="J366" s="1"/>
      <c r="K366" s="1"/>
      <c r="L366" s="1"/>
    </row>
    <row r="367" spans="1:12" s="7" customFormat="1" ht="20.100000000000001" customHeight="1" x14ac:dyDescent="0.25">
      <c r="A367" s="1"/>
      <c r="B367" s="1"/>
      <c r="C367" s="44"/>
      <c r="D367" s="19"/>
      <c r="E367" s="19"/>
      <c r="F367" s="19"/>
      <c r="G367" s="19">
        <v>3</v>
      </c>
      <c r="H367" s="19">
        <v>4</v>
      </c>
      <c r="I367" s="87">
        <f t="shared" si="64"/>
        <v>12</v>
      </c>
      <c r="J367" s="1"/>
      <c r="K367" s="1"/>
      <c r="L367" s="1"/>
    </row>
    <row r="368" spans="1:12" s="7" customFormat="1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s="7" customFormat="1" ht="47.25" x14ac:dyDescent="0.25">
      <c r="A369" s="100" t="s">
        <v>252</v>
      </c>
      <c r="B369" s="101" t="s">
        <v>253</v>
      </c>
      <c r="C369" s="102"/>
      <c r="D369" s="103"/>
      <c r="E369" s="103"/>
      <c r="F369" s="103"/>
      <c r="G369" s="103"/>
      <c r="H369" s="103"/>
      <c r="I369" s="103"/>
      <c r="J369" s="83">
        <f>SUM(I370:I373)</f>
        <v>142.22</v>
      </c>
      <c r="K369" s="100" t="s">
        <v>15</v>
      </c>
      <c r="L369" s="103"/>
    </row>
    <row r="370" spans="1:12" s="7" customFormat="1" ht="20.100000000000001" customHeight="1" x14ac:dyDescent="0.25">
      <c r="A370" s="1"/>
      <c r="B370" s="1"/>
      <c r="C370" s="1"/>
      <c r="D370" s="1"/>
      <c r="E370" s="19">
        <v>142.22</v>
      </c>
      <c r="F370" s="19"/>
      <c r="G370" s="19"/>
      <c r="H370" s="19">
        <v>1</v>
      </c>
      <c r="I370" s="87">
        <f t="shared" ref="I370" si="65">ROUND(PRODUCT(E370:H370),3)</f>
        <v>142.22</v>
      </c>
      <c r="J370" s="1"/>
      <c r="K370" s="1"/>
      <c r="L370" s="1"/>
    </row>
    <row r="371" spans="1:12" s="7" customFormat="1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s="7" customFormat="1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s="7" customFormat="1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s="7" customFormat="1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s="7" customFormat="1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s="7" customFormat="1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s="7" customFormat="1" ht="20.100000000000001" customHeight="1" x14ac:dyDescent="0.25">
      <c r="A377" s="16" t="s">
        <v>229</v>
      </c>
      <c r="B377" s="17" t="s">
        <v>230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s="7" customFormat="1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s="7" customFormat="1" ht="47.25" x14ac:dyDescent="0.25">
      <c r="A379" s="82" t="s">
        <v>524</v>
      </c>
      <c r="B379" s="12" t="s">
        <v>525</v>
      </c>
      <c r="C379" s="13"/>
      <c r="D379" s="14"/>
      <c r="E379" s="14"/>
      <c r="F379" s="14"/>
      <c r="G379" s="14"/>
      <c r="H379" s="14"/>
      <c r="I379" s="14"/>
      <c r="J379" s="83">
        <f>SUM(I380:I383)</f>
        <v>689.08100000000002</v>
      </c>
      <c r="K379" s="20" t="s">
        <v>15</v>
      </c>
      <c r="L379" s="14"/>
    </row>
    <row r="380" spans="1:12" s="7" customFormat="1" ht="20.100000000000001" customHeight="1" x14ac:dyDescent="0.25">
      <c r="A380" s="31"/>
      <c r="B380" s="32"/>
      <c r="C380" s="33"/>
      <c r="D380" s="34"/>
      <c r="E380" s="19">
        <v>47.6</v>
      </c>
      <c r="F380" s="19"/>
      <c r="G380" s="19"/>
      <c r="H380" s="19">
        <v>2</v>
      </c>
      <c r="I380" s="87">
        <f t="shared" ref="I380" si="66">ROUND(PRODUCT(E380:H380),3)</f>
        <v>95.2</v>
      </c>
      <c r="J380" s="34"/>
      <c r="K380" s="31"/>
      <c r="L380" s="93" t="s">
        <v>595</v>
      </c>
    </row>
    <row r="381" spans="1:12" s="7" customFormat="1" ht="20.100000000000001" customHeight="1" x14ac:dyDescent="0.25">
      <c r="A381" s="31"/>
      <c r="B381" s="32"/>
      <c r="C381" s="33"/>
      <c r="D381" s="34"/>
      <c r="E381" s="19">
        <v>429.221</v>
      </c>
      <c r="F381" s="19"/>
      <c r="G381" s="19"/>
      <c r="H381" s="19">
        <v>1</v>
      </c>
      <c r="I381" s="87">
        <f t="shared" ref="I381" si="67">ROUND(PRODUCT(E381:H381),3)</f>
        <v>429.221</v>
      </c>
      <c r="J381" s="34"/>
      <c r="K381" s="31"/>
      <c r="L381" s="93" t="s">
        <v>596</v>
      </c>
    </row>
    <row r="382" spans="1:12" s="7" customFormat="1" ht="20.100000000000001" customHeight="1" x14ac:dyDescent="0.25">
      <c r="A382" s="31"/>
      <c r="B382" s="32"/>
      <c r="C382" s="33"/>
      <c r="D382" s="34"/>
      <c r="E382" s="19">
        <v>76.06</v>
      </c>
      <c r="F382" s="19"/>
      <c r="G382" s="19"/>
      <c r="H382" s="19">
        <v>1</v>
      </c>
      <c r="I382" s="87">
        <f t="shared" ref="I382" si="68">ROUND(PRODUCT(E382:H382),3)</f>
        <v>76.06</v>
      </c>
      <c r="J382" s="34"/>
      <c r="K382" s="31"/>
      <c r="L382" s="93" t="s">
        <v>597</v>
      </c>
    </row>
    <row r="383" spans="1:12" s="7" customFormat="1" ht="20.100000000000001" customHeight="1" x14ac:dyDescent="0.25">
      <c r="A383" s="31"/>
      <c r="B383" s="32"/>
      <c r="C383" s="33"/>
      <c r="D383" s="34"/>
      <c r="E383" s="19">
        <v>88.6</v>
      </c>
      <c r="F383" s="19"/>
      <c r="G383" s="19"/>
      <c r="H383" s="19">
        <v>1</v>
      </c>
      <c r="I383" s="87">
        <f t="shared" ref="I383" si="69">ROUND(PRODUCT(E383:H383),3)</f>
        <v>88.6</v>
      </c>
      <c r="J383" s="34"/>
      <c r="K383" s="31"/>
      <c r="L383" s="93" t="s">
        <v>598</v>
      </c>
    </row>
    <row r="384" spans="1:12" s="7" customFormat="1" ht="20.25" customHeight="1" x14ac:dyDescent="0.25">
      <c r="A384" s="31"/>
      <c r="B384" s="32"/>
      <c r="C384" s="33"/>
      <c r="D384" s="34"/>
      <c r="E384" s="34"/>
      <c r="F384" s="34"/>
      <c r="G384" s="34"/>
      <c r="H384" s="34"/>
      <c r="I384" s="94"/>
      <c r="J384" s="34"/>
      <c r="K384" s="31"/>
      <c r="L384" s="34"/>
    </row>
    <row r="385" spans="1:12" s="7" customFormat="1" ht="20.100000000000001" customHeight="1" x14ac:dyDescent="0.25">
      <c r="A385" s="31"/>
      <c r="B385" s="32"/>
      <c r="C385" s="33"/>
      <c r="D385" s="34"/>
      <c r="E385" s="34"/>
      <c r="F385" s="34"/>
      <c r="G385" s="34"/>
      <c r="H385" s="34"/>
      <c r="I385" s="34"/>
      <c r="J385" s="34"/>
      <c r="K385" s="31"/>
      <c r="L385" s="34"/>
    </row>
    <row r="386" spans="1:12" s="7" customFormat="1" ht="47.25" x14ac:dyDescent="0.25">
      <c r="A386" s="82" t="s">
        <v>526</v>
      </c>
      <c r="B386" s="12" t="s">
        <v>527</v>
      </c>
      <c r="C386" s="13"/>
      <c r="D386" s="14"/>
      <c r="E386" s="14"/>
      <c r="F386" s="14"/>
      <c r="G386" s="14"/>
      <c r="H386" s="14"/>
      <c r="I386" s="14"/>
      <c r="J386" s="83">
        <f>SUM(I387)</f>
        <v>136.65</v>
      </c>
      <c r="K386" s="20" t="s">
        <v>15</v>
      </c>
      <c r="L386" s="14"/>
    </row>
    <row r="387" spans="1:12" s="7" customFormat="1" ht="20.100000000000001" customHeight="1" x14ac:dyDescent="0.25">
      <c r="A387" s="1"/>
      <c r="B387" s="1"/>
      <c r="C387" s="1"/>
      <c r="D387" s="1"/>
      <c r="E387" s="19">
        <v>136.65</v>
      </c>
      <c r="F387" s="19"/>
      <c r="G387" s="19"/>
      <c r="H387" s="19">
        <v>1</v>
      </c>
      <c r="I387" s="87">
        <f t="shared" ref="I387" si="70">ROUND(PRODUCT(E387:H387),3)</f>
        <v>136.65</v>
      </c>
      <c r="J387" s="34"/>
      <c r="K387" s="31"/>
      <c r="L387" s="1"/>
    </row>
    <row r="388" spans="1:12" s="7" customFormat="1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s="7" customFormat="1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s="7" customFormat="1" ht="47.25" x14ac:dyDescent="0.25">
      <c r="A390" s="82" t="s">
        <v>599</v>
      </c>
      <c r="B390" s="65" t="s">
        <v>600</v>
      </c>
      <c r="C390" s="13"/>
      <c r="D390" s="18"/>
      <c r="E390" s="18"/>
      <c r="F390" s="18"/>
      <c r="G390" s="18"/>
      <c r="H390" s="18"/>
      <c r="I390" s="18"/>
      <c r="J390" s="83">
        <f>SUM(I391:I392)</f>
        <v>76.06</v>
      </c>
      <c r="K390" s="11" t="s">
        <v>15</v>
      </c>
      <c r="L390" s="18"/>
    </row>
    <row r="391" spans="1:12" s="7" customFormat="1" ht="20.100000000000001" customHeight="1" x14ac:dyDescent="0.25">
      <c r="A391" s="1"/>
      <c r="B391" s="1"/>
      <c r="C391" s="1"/>
      <c r="D391" s="1"/>
      <c r="E391" s="19">
        <v>5.83</v>
      </c>
      <c r="F391" s="19"/>
      <c r="G391" s="19"/>
      <c r="H391" s="19">
        <v>1</v>
      </c>
      <c r="I391" s="87">
        <f t="shared" ref="I391:I392" si="71">ROUND(PRODUCT(E391:H391),3)</f>
        <v>5.83</v>
      </c>
      <c r="J391" s="1"/>
      <c r="K391" s="1"/>
      <c r="L391" s="1"/>
    </row>
    <row r="392" spans="1:12" s="7" customFormat="1" ht="20.100000000000001" customHeight="1" x14ac:dyDescent="0.25">
      <c r="A392" s="1"/>
      <c r="B392" s="1"/>
      <c r="C392" s="1"/>
      <c r="D392" s="1"/>
      <c r="E392" s="19">
        <v>70.23</v>
      </c>
      <c r="F392" s="19"/>
      <c r="G392" s="19"/>
      <c r="H392" s="19">
        <v>1</v>
      </c>
      <c r="I392" s="87">
        <f t="shared" si="71"/>
        <v>70.23</v>
      </c>
      <c r="J392" s="1"/>
      <c r="K392" s="1"/>
      <c r="L392" s="1"/>
    </row>
    <row r="393" spans="1:12" s="7" customFormat="1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s="7" customFormat="1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s="7" customFormat="1" ht="63" x14ac:dyDescent="0.25">
      <c r="A395" s="82" t="s">
        <v>601</v>
      </c>
      <c r="B395" s="12" t="s">
        <v>602</v>
      </c>
      <c r="C395" s="13"/>
      <c r="D395" s="14"/>
      <c r="E395" s="14"/>
      <c r="F395" s="14"/>
      <c r="G395" s="14"/>
      <c r="H395" s="14"/>
      <c r="I395" s="14"/>
      <c r="J395" s="83">
        <f>SUM(I396:I398)</f>
        <v>194.65</v>
      </c>
      <c r="K395" s="11" t="s">
        <v>15</v>
      </c>
      <c r="L395" s="14"/>
    </row>
    <row r="396" spans="1:12" s="7" customFormat="1" ht="20.100000000000001" customHeight="1" x14ac:dyDescent="0.25">
      <c r="A396" s="1"/>
      <c r="B396" s="1"/>
      <c r="C396" s="1"/>
      <c r="D396" s="1"/>
      <c r="E396" s="19">
        <v>43.78</v>
      </c>
      <c r="F396" s="19"/>
      <c r="G396" s="19"/>
      <c r="H396" s="19">
        <v>1</v>
      </c>
      <c r="I396" s="87">
        <f t="shared" ref="I396:I398" si="72">ROUND(PRODUCT(E396:H396),3)</f>
        <v>43.78</v>
      </c>
      <c r="J396" s="1"/>
      <c r="K396" s="1"/>
      <c r="L396" s="1"/>
    </row>
    <row r="397" spans="1:12" s="7" customFormat="1" ht="20.100000000000001" customHeight="1" x14ac:dyDescent="0.25">
      <c r="A397" s="1"/>
      <c r="B397" s="1"/>
      <c r="C397" s="1"/>
      <c r="D397" s="1"/>
      <c r="E397" s="19">
        <v>93.02</v>
      </c>
      <c r="F397" s="19"/>
      <c r="G397" s="19"/>
      <c r="H397" s="19">
        <v>1</v>
      </c>
      <c r="I397" s="87">
        <f t="shared" si="72"/>
        <v>93.02</v>
      </c>
      <c r="J397" s="1"/>
      <c r="K397" s="1"/>
      <c r="L397" s="1"/>
    </row>
    <row r="398" spans="1:12" s="7" customFormat="1" ht="20.100000000000001" customHeight="1" x14ac:dyDescent="0.25">
      <c r="A398" s="1"/>
      <c r="B398" s="1"/>
      <c r="C398" s="1"/>
      <c r="D398" s="1"/>
      <c r="E398" s="19">
        <v>57.85</v>
      </c>
      <c r="F398" s="19"/>
      <c r="G398" s="19"/>
      <c r="H398" s="19">
        <v>1</v>
      </c>
      <c r="I398" s="87">
        <f t="shared" si="72"/>
        <v>57.85</v>
      </c>
      <c r="J398" s="1"/>
      <c r="K398" s="1"/>
      <c r="L398" s="1"/>
    </row>
    <row r="399" spans="1:12" s="7" customFormat="1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s="7" customFormat="1" ht="20.100000000000001" customHeight="1" x14ac:dyDescent="0.25">
      <c r="A400" s="16" t="s">
        <v>93</v>
      </c>
      <c r="B400" s="17" t="s">
        <v>94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s="7" customFormat="1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7" customFormat="1" ht="20.100000000000001" customHeight="1" x14ac:dyDescent="0.25">
      <c r="A402" s="16" t="s">
        <v>99</v>
      </c>
      <c r="B402" s="17" t="s">
        <v>100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s="7" customFormat="1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s="7" customFormat="1" ht="47.25" x14ac:dyDescent="0.25">
      <c r="A404" s="82" t="s">
        <v>613</v>
      </c>
      <c r="B404" s="12" t="s">
        <v>614</v>
      </c>
      <c r="C404" s="13"/>
      <c r="D404" s="14"/>
      <c r="E404" s="14"/>
      <c r="F404" s="14"/>
      <c r="G404" s="14"/>
      <c r="H404" s="14"/>
      <c r="I404" s="14"/>
      <c r="J404" s="83">
        <f>SUM(I405)</f>
        <v>11</v>
      </c>
      <c r="K404" s="20" t="s">
        <v>9</v>
      </c>
      <c r="L404" s="14"/>
    </row>
    <row r="405" spans="1:12" s="7" customFormat="1" ht="20.100000000000001" customHeight="1" x14ac:dyDescent="0.25">
      <c r="A405" s="1"/>
      <c r="B405" s="1"/>
      <c r="C405" s="1"/>
      <c r="D405" s="1"/>
      <c r="E405" s="19"/>
      <c r="F405" s="19"/>
      <c r="G405" s="19"/>
      <c r="H405" s="19">
        <v>11</v>
      </c>
      <c r="I405" s="87">
        <f t="shared" ref="I405" si="73">ROUND(PRODUCT(E405:H405),3)</f>
        <v>11</v>
      </c>
      <c r="J405" s="1"/>
      <c r="K405" s="1"/>
      <c r="L405" s="1"/>
    </row>
    <row r="406" spans="1:12" s="7" customFormat="1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s="7" customFormat="1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s="7" customFormat="1" ht="31.5" x14ac:dyDescent="0.25">
      <c r="A408" s="11" t="s">
        <v>651</v>
      </c>
      <c r="B408" s="12" t="s">
        <v>652</v>
      </c>
      <c r="C408" s="13"/>
      <c r="D408" s="14"/>
      <c r="E408" s="14"/>
      <c r="F408" s="14"/>
      <c r="G408" s="14"/>
      <c r="H408" s="14"/>
      <c r="I408" s="14"/>
      <c r="J408" s="83">
        <f>SUM(I409)</f>
        <v>2</v>
      </c>
      <c r="K408" s="11" t="s">
        <v>9</v>
      </c>
      <c r="L408" s="14"/>
    </row>
    <row r="409" spans="1:12" s="7" customFormat="1" ht="20.100000000000001" customHeight="1" x14ac:dyDescent="0.25">
      <c r="A409" s="1"/>
      <c r="B409" s="1"/>
      <c r="C409" s="1"/>
      <c r="D409" s="1"/>
      <c r="E409" s="1"/>
      <c r="F409" s="1"/>
      <c r="G409" s="1"/>
      <c r="H409" s="19">
        <v>2</v>
      </c>
      <c r="I409" s="87">
        <f t="shared" ref="I409" si="74">ROUND(PRODUCT(E409:H409),3)</f>
        <v>2</v>
      </c>
      <c r="J409" s="1"/>
      <c r="K409" s="1"/>
      <c r="L409" s="1"/>
    </row>
    <row r="410" spans="1:12" s="7" customFormat="1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s="7" customFormat="1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s="7" customFormat="1" ht="20.100000000000001" customHeight="1" x14ac:dyDescent="0.25">
      <c r="A412" s="16" t="s">
        <v>95</v>
      </c>
      <c r="B412" s="17" t="s">
        <v>96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s="7" customFormat="1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s="7" customFormat="1" ht="47.25" x14ac:dyDescent="0.25">
      <c r="A414" s="11" t="s">
        <v>617</v>
      </c>
      <c r="B414" s="12" t="s">
        <v>618</v>
      </c>
      <c r="C414" s="13"/>
      <c r="D414" s="18"/>
      <c r="E414" s="14"/>
      <c r="F414" s="14"/>
      <c r="G414" s="14"/>
      <c r="H414" s="14"/>
      <c r="I414" s="14"/>
      <c r="J414" s="83">
        <f>SUM(I415)</f>
        <v>1</v>
      </c>
      <c r="K414" s="20" t="s">
        <v>9</v>
      </c>
      <c r="L414" s="18"/>
    </row>
    <row r="415" spans="1:12" s="7" customFormat="1" ht="20.100000000000001" customHeight="1" x14ac:dyDescent="0.25">
      <c r="A415" s="1"/>
      <c r="B415" s="1"/>
      <c r="C415" s="1"/>
      <c r="D415" s="1"/>
      <c r="E415" s="1"/>
      <c r="F415" s="1"/>
      <c r="G415" s="1"/>
      <c r="H415" s="19">
        <v>1</v>
      </c>
      <c r="I415" s="87">
        <f t="shared" ref="I415" si="75">ROUND(PRODUCT(E415:H415),3)</f>
        <v>1</v>
      </c>
      <c r="J415" s="1"/>
      <c r="K415" s="1"/>
      <c r="L415" s="1"/>
    </row>
    <row r="416" spans="1:12" s="7" customFormat="1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s="7" customFormat="1" ht="20.100000000000001" customHeight="1" x14ac:dyDescent="0.25">
      <c r="A417" s="16" t="s">
        <v>514</v>
      </c>
      <c r="B417" s="17" t="s">
        <v>515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s="7" customFormat="1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s="7" customFormat="1" ht="78.75" x14ac:dyDescent="0.25">
      <c r="A419" s="82" t="s">
        <v>611</v>
      </c>
      <c r="B419" s="12" t="s">
        <v>612</v>
      </c>
      <c r="C419" s="13"/>
      <c r="D419" s="14"/>
      <c r="E419" s="14"/>
      <c r="F419" s="14"/>
      <c r="G419" s="14"/>
      <c r="H419" s="14"/>
      <c r="I419" s="14"/>
      <c r="J419" s="83">
        <f>SUM(I420)</f>
        <v>2</v>
      </c>
      <c r="K419" s="20" t="s">
        <v>9</v>
      </c>
      <c r="L419" s="14"/>
    </row>
    <row r="420" spans="1:12" s="7" customFormat="1" ht="20.100000000000001" customHeight="1" x14ac:dyDescent="0.25">
      <c r="A420" s="1"/>
      <c r="B420" s="1"/>
      <c r="C420" s="1"/>
      <c r="D420" s="1"/>
      <c r="E420" s="19"/>
      <c r="F420" s="19"/>
      <c r="G420" s="19"/>
      <c r="H420" s="19">
        <v>2</v>
      </c>
      <c r="I420" s="87">
        <f t="shared" ref="I420" si="76">ROUND(PRODUCT(E420:H420),3)</f>
        <v>2</v>
      </c>
      <c r="J420" s="1"/>
      <c r="K420" s="1"/>
      <c r="L420" s="1"/>
    </row>
    <row r="421" spans="1:12" s="7" customFormat="1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s="7" customFormat="1" ht="20.100000000000001" customHeight="1" x14ac:dyDescent="0.25">
      <c r="A422" s="16" t="s">
        <v>623</v>
      </c>
      <c r="B422" s="17" t="s">
        <v>624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s="7" customFormat="1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s="7" customFormat="1" ht="20.100000000000001" customHeight="1" x14ac:dyDescent="0.25">
      <c r="A424" s="16" t="s">
        <v>621</v>
      </c>
      <c r="B424" s="17" t="s">
        <v>622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s="7" customFormat="1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s="7" customFormat="1" ht="47.25" x14ac:dyDescent="0.25">
      <c r="A426" s="11" t="s">
        <v>619</v>
      </c>
      <c r="B426" s="12" t="s">
        <v>620</v>
      </c>
      <c r="C426" s="13"/>
      <c r="D426" s="36"/>
      <c r="E426" s="14"/>
      <c r="F426" s="14"/>
      <c r="G426" s="14"/>
      <c r="H426" s="14"/>
      <c r="I426" s="14"/>
      <c r="J426" s="83">
        <f>SUM(I427)</f>
        <v>1</v>
      </c>
      <c r="K426" s="20" t="s">
        <v>9</v>
      </c>
      <c r="L426" s="14"/>
    </row>
    <row r="427" spans="1:12" s="7" customFormat="1" ht="20.100000000000001" customHeight="1" x14ac:dyDescent="0.25">
      <c r="A427" s="1"/>
      <c r="B427" s="1"/>
      <c r="C427" s="1"/>
      <c r="D427" s="1"/>
      <c r="E427" s="1"/>
      <c r="F427" s="1"/>
      <c r="G427" s="1"/>
      <c r="H427" s="19">
        <v>1</v>
      </c>
      <c r="I427" s="87">
        <f t="shared" ref="I427" si="77">ROUND(PRODUCT(E427:H427),3)</f>
        <v>1</v>
      </c>
      <c r="J427" s="1"/>
      <c r="K427" s="1"/>
      <c r="L427" s="1"/>
    </row>
    <row r="428" spans="1:12" s="7" customFormat="1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s="7" customFormat="1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s="7" customFormat="1" ht="47.25" x14ac:dyDescent="0.25">
      <c r="A430" s="11" t="s">
        <v>625</v>
      </c>
      <c r="B430" s="12" t="s">
        <v>626</v>
      </c>
      <c r="C430" s="13"/>
      <c r="D430" s="14"/>
      <c r="E430" s="14"/>
      <c r="F430" s="14"/>
      <c r="G430" s="14"/>
      <c r="H430" s="14"/>
      <c r="I430" s="14"/>
      <c r="J430" s="83">
        <f>SUM(I431)</f>
        <v>162.29</v>
      </c>
      <c r="K430" s="20" t="s">
        <v>38</v>
      </c>
      <c r="L430" s="14"/>
    </row>
    <row r="431" spans="1:12" s="7" customFormat="1" ht="20.100000000000001" customHeight="1" x14ac:dyDescent="0.25">
      <c r="A431" s="1"/>
      <c r="B431" s="1"/>
      <c r="C431" s="1"/>
      <c r="D431" s="1"/>
      <c r="E431" s="1">
        <v>162.29</v>
      </c>
      <c r="F431" s="1"/>
      <c r="G431" s="1"/>
      <c r="H431" s="19">
        <v>1</v>
      </c>
      <c r="I431" s="87">
        <f t="shared" ref="I431" si="78">ROUND(PRODUCT(E431:H431),3)</f>
        <v>162.29</v>
      </c>
      <c r="J431" s="1"/>
      <c r="K431" s="1"/>
      <c r="L431" s="1"/>
    </row>
    <row r="432" spans="1:12" s="7" customFormat="1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s="7" customFormat="1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s="7" customFormat="1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s="7" customFormat="1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s="7" customFormat="1" ht="15" x14ac:dyDescent="0.25"/>
    <row r="437" spans="1:12" s="7" customFormat="1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s="7" customFormat="1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s="7" customFormat="1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s="7" customFormat="1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s="7" customFormat="1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s="7" customFormat="1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s="7" customFormat="1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s="7" customFormat="1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s="7" customFormat="1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s="7" customFormat="1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s="7" customFormat="1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s="7" customFormat="1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s="7" customFormat="1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s="7" customFormat="1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s="7" customFormat="1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s="7" customFormat="1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s="7" customFormat="1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s="7" customFormat="1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s="7" customFormat="1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s="7" customFormat="1" ht="20.100000000000001" customHeight="1" x14ac:dyDescent="0.2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</row>
    <row r="457" spans="1:12" s="7" customFormat="1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s="7" customFormat="1" ht="20.100000000000001" customHeight="1" x14ac:dyDescent="0.25">
      <c r="A458" s="1"/>
      <c r="B458" s="42" t="s">
        <v>267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s="7" customFormat="1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s="7" customFormat="1" ht="20.100000000000001" customHeight="1" x14ac:dyDescent="0.25">
      <c r="A460" s="16" t="s">
        <v>168</v>
      </c>
      <c r="B460" s="17" t="s">
        <v>169</v>
      </c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1:12" s="7" customFormat="1" ht="20.100000000000001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 spans="1:12" s="7" customFormat="1" ht="20.100000000000001" customHeight="1" x14ac:dyDescent="0.25">
      <c r="A462" s="16" t="s">
        <v>222</v>
      </c>
      <c r="B462" s="17" t="s">
        <v>223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s="7" customFormat="1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s="7" customFormat="1" ht="31.5" x14ac:dyDescent="0.25">
      <c r="A464" s="11" t="s">
        <v>528</v>
      </c>
      <c r="B464" s="12" t="s">
        <v>529</v>
      </c>
      <c r="C464" s="13"/>
      <c r="D464" s="14"/>
      <c r="E464" s="14"/>
      <c r="F464" s="14"/>
      <c r="G464" s="14"/>
      <c r="H464" s="14"/>
      <c r="I464" s="14"/>
      <c r="J464" s="23">
        <f>SUM(I465)</f>
        <v>15</v>
      </c>
      <c r="K464" s="11" t="s">
        <v>9</v>
      </c>
      <c r="L464" s="14"/>
    </row>
    <row r="465" spans="1:12" s="7" customFormat="1" ht="20.100000000000001" customHeight="1" x14ac:dyDescent="0.25">
      <c r="A465" s="1"/>
      <c r="B465" s="1"/>
      <c r="C465" s="19"/>
      <c r="D465" s="19"/>
      <c r="E465" s="19"/>
      <c r="F465" s="19"/>
      <c r="G465" s="19"/>
      <c r="H465" s="19">
        <v>15</v>
      </c>
      <c r="I465" s="19">
        <f t="shared" ref="I465" si="79">ROUND(PRODUCT(E465:H465),3)</f>
        <v>15</v>
      </c>
      <c r="J465" s="1"/>
      <c r="K465" s="1"/>
      <c r="L465" s="1"/>
    </row>
    <row r="466" spans="1:12" s="7" customFormat="1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s="7" customFormat="1" ht="20.100000000000001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spans="1:12" s="7" customFormat="1" ht="31.5" x14ac:dyDescent="0.25">
      <c r="A468" s="11" t="s">
        <v>224</v>
      </c>
      <c r="B468" s="12" t="s">
        <v>225</v>
      </c>
      <c r="C468" s="13"/>
      <c r="D468" s="14"/>
      <c r="E468" s="14"/>
      <c r="F468" s="14"/>
      <c r="G468" s="14"/>
      <c r="H468" s="14"/>
      <c r="I468" s="14"/>
      <c r="J468" s="23">
        <f>SUM(I469)</f>
        <v>1</v>
      </c>
      <c r="K468" s="20" t="s">
        <v>9</v>
      </c>
      <c r="L468" s="14"/>
    </row>
    <row r="469" spans="1:12" s="7" customFormat="1" ht="20.100000000000001" customHeight="1" x14ac:dyDescent="0.25">
      <c r="A469" s="24"/>
      <c r="B469" s="24"/>
      <c r="C469" s="24"/>
      <c r="D469" s="24"/>
      <c r="E469" s="21"/>
      <c r="F469" s="21"/>
      <c r="G469" s="10"/>
      <c r="H469" s="10">
        <v>1</v>
      </c>
      <c r="I469" s="15">
        <f>ROUND(PRODUCT(E469:H469),3)</f>
        <v>1</v>
      </c>
      <c r="J469" s="1"/>
      <c r="K469" s="1"/>
      <c r="L469" s="24"/>
    </row>
    <row r="470" spans="1:12" s="7" customFormat="1" ht="20.100000000000001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 spans="1:12" s="7" customFormat="1" ht="20.100000000000001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 spans="1:12" s="7" customFormat="1" ht="31.5" x14ac:dyDescent="0.25">
      <c r="A472" s="11" t="s">
        <v>530</v>
      </c>
      <c r="B472" s="12" t="s">
        <v>531</v>
      </c>
      <c r="C472" s="13"/>
      <c r="D472" s="14"/>
      <c r="E472" s="14"/>
      <c r="F472" s="14"/>
      <c r="G472" s="14"/>
      <c r="H472" s="14"/>
      <c r="I472" s="14"/>
      <c r="J472" s="23">
        <f>SUM(I473)</f>
        <v>2</v>
      </c>
      <c r="K472" s="20" t="s">
        <v>9</v>
      </c>
      <c r="L472" s="14"/>
    </row>
    <row r="473" spans="1:12" s="7" customFormat="1" ht="20.100000000000001" customHeight="1" x14ac:dyDescent="0.25">
      <c r="A473" s="24"/>
      <c r="B473" s="24"/>
      <c r="C473" s="24"/>
      <c r="D473" s="24"/>
      <c r="E473" s="21"/>
      <c r="F473" s="21"/>
      <c r="G473" s="10"/>
      <c r="H473" s="10">
        <v>2</v>
      </c>
      <c r="I473" s="15">
        <f>ROUND(PRODUCT(E473:H473),3)</f>
        <v>2</v>
      </c>
      <c r="J473" s="1"/>
      <c r="K473" s="1"/>
      <c r="L473" s="24"/>
    </row>
    <row r="474" spans="1:12" s="7" customFormat="1" ht="20.100000000000001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 spans="1:12" s="7" customFormat="1" ht="20.100000000000001" customHeight="1" x14ac:dyDescent="0.25">
      <c r="A475" s="16" t="s">
        <v>166</v>
      </c>
      <c r="B475" s="17" t="s">
        <v>167</v>
      </c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 spans="1:12" s="7" customFormat="1" ht="20.100000000000001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 spans="1:12" s="7" customFormat="1" ht="94.5" x14ac:dyDescent="0.25">
      <c r="A477" s="11" t="s">
        <v>538</v>
      </c>
      <c r="B477" s="12" t="s">
        <v>539</v>
      </c>
      <c r="C477" s="13"/>
      <c r="D477" s="14"/>
      <c r="E477" s="14"/>
      <c r="F477" s="14"/>
      <c r="G477" s="14"/>
      <c r="H477" s="14"/>
      <c r="I477" s="14"/>
      <c r="J477" s="23">
        <f>SUM(I478)</f>
        <v>5</v>
      </c>
      <c r="K477" s="20" t="s">
        <v>9</v>
      </c>
      <c r="L477" s="14"/>
    </row>
    <row r="478" spans="1:12" s="7" customFormat="1" ht="20.100000000000001" customHeight="1" x14ac:dyDescent="0.25">
      <c r="A478" s="24"/>
      <c r="B478" s="24"/>
      <c r="C478" s="24"/>
      <c r="D478" s="24"/>
      <c r="E478" s="21"/>
      <c r="F478" s="21"/>
      <c r="G478" s="10"/>
      <c r="H478" s="10">
        <v>5</v>
      </c>
      <c r="I478" s="15">
        <f>ROUND(PRODUCT(E478:H478),3)</f>
        <v>5</v>
      </c>
      <c r="J478" s="1"/>
      <c r="K478" s="1"/>
      <c r="L478" s="24"/>
    </row>
    <row r="479" spans="1:12" s="7" customFormat="1" ht="20.100000000000001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spans="1:12" s="7" customFormat="1" ht="20.100000000000001" customHeight="1" x14ac:dyDescent="0.25">
      <c r="A480" s="16" t="s">
        <v>226</v>
      </c>
      <c r="B480" s="17" t="s">
        <v>227</v>
      </c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 spans="1:12" s="7" customFormat="1" ht="20.100000000000001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 spans="1:12" s="7" customFormat="1" ht="47.25" x14ac:dyDescent="0.25">
      <c r="A482" s="11" t="s">
        <v>534</v>
      </c>
      <c r="B482" s="12" t="s">
        <v>535</v>
      </c>
      <c r="C482" s="13"/>
      <c r="D482" s="14"/>
      <c r="E482" s="14"/>
      <c r="F482" s="14"/>
      <c r="G482" s="14"/>
      <c r="H482" s="14"/>
      <c r="I482" s="14"/>
      <c r="J482" s="23">
        <f>SUM(I483)</f>
        <v>1</v>
      </c>
      <c r="K482" s="20" t="s">
        <v>9</v>
      </c>
      <c r="L482" s="14"/>
    </row>
    <row r="483" spans="1:12" s="7" customFormat="1" ht="20.100000000000001" customHeight="1" x14ac:dyDescent="0.25">
      <c r="A483" s="24"/>
      <c r="B483" s="24"/>
      <c r="C483" s="24"/>
      <c r="D483" s="24"/>
      <c r="E483" s="21"/>
      <c r="F483" s="21"/>
      <c r="G483" s="10"/>
      <c r="H483" s="10">
        <v>1</v>
      </c>
      <c r="I483" s="15">
        <f>ROUND(PRODUCT(E483:H483),3)</f>
        <v>1</v>
      </c>
      <c r="J483" s="1"/>
      <c r="K483" s="1"/>
      <c r="L483" s="24"/>
    </row>
    <row r="484" spans="1:12" s="7" customFormat="1" ht="20.100000000000001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spans="1:12" s="7" customFormat="1" ht="20.100000000000001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 spans="1:12" s="7" customFormat="1" ht="63" x14ac:dyDescent="0.25">
      <c r="A486" s="11" t="s">
        <v>532</v>
      </c>
      <c r="B486" s="12" t="s">
        <v>533</v>
      </c>
      <c r="C486" s="13"/>
      <c r="D486" s="14"/>
      <c r="E486" s="14"/>
      <c r="F486" s="14"/>
      <c r="G486" s="14"/>
      <c r="H486" s="14"/>
      <c r="I486" s="14"/>
      <c r="J486" s="23">
        <f>SUM(I487)</f>
        <v>2</v>
      </c>
      <c r="K486" s="20" t="s">
        <v>9</v>
      </c>
      <c r="L486" s="14"/>
    </row>
    <row r="487" spans="1:12" s="7" customFormat="1" ht="20.100000000000001" customHeight="1" x14ac:dyDescent="0.25">
      <c r="A487" s="24"/>
      <c r="B487" s="24"/>
      <c r="C487" s="24"/>
      <c r="D487" s="24"/>
      <c r="E487" s="21"/>
      <c r="F487" s="21"/>
      <c r="G487" s="10"/>
      <c r="H487" s="10">
        <v>2</v>
      </c>
      <c r="I487" s="15">
        <f>ROUND(PRODUCT(E487:H487),3)</f>
        <v>2</v>
      </c>
      <c r="J487" s="1"/>
      <c r="K487" s="1"/>
      <c r="L487" s="24"/>
    </row>
    <row r="488" spans="1:12" s="7" customFormat="1" ht="20.100000000000001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 spans="1:12" s="7" customFormat="1" ht="20.100000000000001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 spans="1:12" s="7" customFormat="1" ht="20.100000000000001" customHeight="1" x14ac:dyDescent="0.25">
      <c r="A490" s="16" t="s">
        <v>53</v>
      </c>
      <c r="B490" s="17" t="s">
        <v>54</v>
      </c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 spans="1:12" s="7" customFormat="1" ht="20.100000000000001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spans="1:12" s="7" customFormat="1" ht="47.25" x14ac:dyDescent="0.25">
      <c r="A492" s="11" t="s">
        <v>231</v>
      </c>
      <c r="B492" s="12" t="s">
        <v>232</v>
      </c>
      <c r="C492" s="13"/>
      <c r="D492" s="14"/>
      <c r="E492" s="14"/>
      <c r="F492" s="14"/>
      <c r="G492" s="14"/>
      <c r="H492" s="14"/>
      <c r="I492" s="14"/>
      <c r="J492" s="23">
        <f>SUM(I493:I519)</f>
        <v>177.46199999999996</v>
      </c>
      <c r="K492" s="20" t="s">
        <v>15</v>
      </c>
      <c r="L492" s="14"/>
    </row>
    <row r="493" spans="1:12" s="7" customFormat="1" ht="20.100000000000001" customHeight="1" x14ac:dyDescent="0.25">
      <c r="A493" s="24"/>
      <c r="B493" s="24"/>
      <c r="C493" s="19" t="s">
        <v>268</v>
      </c>
      <c r="D493" s="19" t="s">
        <v>269</v>
      </c>
      <c r="E493" s="19">
        <v>2.75</v>
      </c>
      <c r="F493" s="19"/>
      <c r="G493" s="19">
        <v>2.54</v>
      </c>
      <c r="H493" s="19">
        <v>4</v>
      </c>
      <c r="I493" s="19">
        <f t="shared" ref="I493:I497" si="80">ROUND(PRODUCT(E493:H493),3)</f>
        <v>27.94</v>
      </c>
      <c r="J493" s="24"/>
      <c r="K493" s="24"/>
      <c r="L493" s="24"/>
    </row>
    <row r="494" spans="1:12" s="7" customFormat="1" ht="20.100000000000001" customHeight="1" x14ac:dyDescent="0.25">
      <c r="A494" s="24"/>
      <c r="B494" s="24"/>
      <c r="C494" s="19" t="s">
        <v>270</v>
      </c>
      <c r="D494" s="19" t="s">
        <v>271</v>
      </c>
      <c r="E494" s="19">
        <v>4.8</v>
      </c>
      <c r="F494" s="19"/>
      <c r="G494" s="19">
        <v>2.54</v>
      </c>
      <c r="H494" s="19">
        <v>1</v>
      </c>
      <c r="I494" s="19">
        <f t="shared" si="80"/>
        <v>12.192</v>
      </c>
      <c r="J494" s="24"/>
      <c r="K494" s="24"/>
      <c r="L494" s="24"/>
    </row>
    <row r="495" spans="1:12" s="7" customFormat="1" ht="20.100000000000001" customHeight="1" x14ac:dyDescent="0.25">
      <c r="A495" s="24"/>
      <c r="B495" s="24"/>
      <c r="C495" s="24"/>
      <c r="D495" s="24"/>
      <c r="E495" s="19"/>
      <c r="F495" s="19">
        <v>1.1499999999999999</v>
      </c>
      <c r="G495" s="19">
        <v>2.1</v>
      </c>
      <c r="H495" s="19">
        <v>-2</v>
      </c>
      <c r="I495" s="19">
        <f t="shared" si="80"/>
        <v>-4.83</v>
      </c>
      <c r="J495" s="24"/>
      <c r="K495" s="24"/>
      <c r="L495" s="24"/>
    </row>
    <row r="496" spans="1:12" s="7" customFormat="1" ht="20.100000000000001" customHeight="1" x14ac:dyDescent="0.25">
      <c r="A496" s="24"/>
      <c r="B496" s="24"/>
      <c r="C496" s="24"/>
      <c r="D496" s="24"/>
      <c r="E496" s="19"/>
      <c r="F496" s="19">
        <v>1.2</v>
      </c>
      <c r="G496" s="19">
        <v>1.2</v>
      </c>
      <c r="H496" s="19">
        <v>-2</v>
      </c>
      <c r="I496" s="19">
        <f t="shared" si="80"/>
        <v>-2.88</v>
      </c>
      <c r="J496" s="24"/>
      <c r="K496" s="24"/>
      <c r="L496" s="24"/>
    </row>
    <row r="497" spans="1:12" s="7" customFormat="1" ht="20.100000000000001" customHeight="1" x14ac:dyDescent="0.25">
      <c r="A497" s="24"/>
      <c r="B497" s="24"/>
      <c r="C497" s="44" t="s">
        <v>270</v>
      </c>
      <c r="D497" s="19" t="s">
        <v>272</v>
      </c>
      <c r="E497" s="19">
        <v>6.35</v>
      </c>
      <c r="F497" s="19"/>
      <c r="G497" s="19">
        <v>2.54</v>
      </c>
      <c r="H497" s="19">
        <v>1</v>
      </c>
      <c r="I497" s="19">
        <f t="shared" si="80"/>
        <v>16.129000000000001</v>
      </c>
      <c r="J497" s="24"/>
      <c r="K497" s="24"/>
      <c r="L497" s="24"/>
    </row>
    <row r="498" spans="1:12" s="7" customFormat="1" ht="20.100000000000001" customHeight="1" x14ac:dyDescent="0.25">
      <c r="A498" s="24"/>
      <c r="B498" s="24"/>
      <c r="C498" s="24"/>
      <c r="D498" s="24"/>
      <c r="E498" s="19"/>
      <c r="F498" s="19">
        <v>1.1499999999999999</v>
      </c>
      <c r="G498" s="19">
        <v>2.1</v>
      </c>
      <c r="H498" s="19">
        <v>-2</v>
      </c>
      <c r="I498" s="19">
        <f t="shared" ref="I498:I504" si="81">ROUND(PRODUCT(E498:H498),3)</f>
        <v>-4.83</v>
      </c>
      <c r="J498" s="24"/>
      <c r="K498" s="24"/>
      <c r="L498" s="24"/>
    </row>
    <row r="499" spans="1:12" s="7" customFormat="1" ht="20.100000000000001" customHeight="1" x14ac:dyDescent="0.25">
      <c r="A499" s="24"/>
      <c r="B499" s="24"/>
      <c r="C499" s="24"/>
      <c r="D499" s="24"/>
      <c r="E499" s="19"/>
      <c r="F499" s="19">
        <v>1.2</v>
      </c>
      <c r="G499" s="19">
        <v>1.2</v>
      </c>
      <c r="H499" s="19">
        <v>-1</v>
      </c>
      <c r="I499" s="19">
        <f t="shared" si="81"/>
        <v>-1.44</v>
      </c>
      <c r="J499" s="24"/>
      <c r="K499" s="24"/>
      <c r="L499" s="24"/>
    </row>
    <row r="500" spans="1:12" s="7" customFormat="1" ht="20.100000000000001" customHeight="1" x14ac:dyDescent="0.25">
      <c r="A500" s="24"/>
      <c r="B500" s="24"/>
      <c r="C500" s="24"/>
      <c r="D500" s="24"/>
      <c r="E500" s="19"/>
      <c r="F500" s="19">
        <v>2.75</v>
      </c>
      <c r="G500" s="19">
        <v>1.2</v>
      </c>
      <c r="H500" s="19">
        <v>-1</v>
      </c>
      <c r="I500" s="19">
        <f t="shared" si="81"/>
        <v>-3.3</v>
      </c>
      <c r="J500" s="24"/>
      <c r="K500" s="24"/>
      <c r="L500" s="24"/>
    </row>
    <row r="501" spans="1:12" s="7" customFormat="1" ht="20.100000000000001" customHeight="1" x14ac:dyDescent="0.25">
      <c r="A501" s="24"/>
      <c r="B501" s="24"/>
      <c r="C501" s="44" t="s">
        <v>273</v>
      </c>
      <c r="D501" s="19" t="s">
        <v>271</v>
      </c>
      <c r="E501" s="19">
        <v>4.9000000000000004</v>
      </c>
      <c r="F501" s="19"/>
      <c r="G501" s="19">
        <v>2.54</v>
      </c>
      <c r="H501" s="19">
        <v>1</v>
      </c>
      <c r="I501" s="19">
        <f t="shared" si="81"/>
        <v>12.446</v>
      </c>
      <c r="J501" s="24"/>
      <c r="K501" s="24"/>
      <c r="L501" s="24"/>
    </row>
    <row r="502" spans="1:12" s="7" customFormat="1" ht="20.100000000000001" customHeight="1" x14ac:dyDescent="0.25">
      <c r="A502" s="24"/>
      <c r="B502" s="24"/>
      <c r="C502" s="44" t="s">
        <v>274</v>
      </c>
      <c r="D502" s="19" t="s">
        <v>272</v>
      </c>
      <c r="E502" s="19">
        <v>6.65</v>
      </c>
      <c r="F502" s="19"/>
      <c r="G502" s="19">
        <v>2.54</v>
      </c>
      <c r="H502" s="19">
        <v>1</v>
      </c>
      <c r="I502" s="19">
        <f t="shared" si="81"/>
        <v>16.890999999999998</v>
      </c>
      <c r="J502" s="24"/>
      <c r="K502" s="24"/>
      <c r="L502" s="24"/>
    </row>
    <row r="503" spans="1:12" s="7" customFormat="1" ht="20.100000000000001" customHeight="1" x14ac:dyDescent="0.25">
      <c r="A503" s="24"/>
      <c r="B503" s="24"/>
      <c r="C503" s="19" t="s">
        <v>272</v>
      </c>
      <c r="D503" s="19" t="s">
        <v>275</v>
      </c>
      <c r="E503" s="19">
        <v>4.25</v>
      </c>
      <c r="F503" s="19"/>
      <c r="G503" s="19">
        <v>2.54</v>
      </c>
      <c r="H503" s="19">
        <v>3</v>
      </c>
      <c r="I503" s="19">
        <f t="shared" si="81"/>
        <v>32.384999999999998</v>
      </c>
      <c r="J503" s="24"/>
      <c r="K503" s="24"/>
      <c r="L503" s="24"/>
    </row>
    <row r="504" spans="1:12" s="7" customFormat="1" ht="20.100000000000001" customHeight="1" x14ac:dyDescent="0.25">
      <c r="A504" s="24"/>
      <c r="B504" s="24"/>
      <c r="C504" s="44" t="s">
        <v>276</v>
      </c>
      <c r="D504" s="19" t="s">
        <v>271</v>
      </c>
      <c r="E504" s="19">
        <v>4.8</v>
      </c>
      <c r="F504" s="19"/>
      <c r="G504" s="19">
        <v>2.54</v>
      </c>
      <c r="H504" s="19">
        <v>1</v>
      </c>
      <c r="I504" s="19">
        <f t="shared" si="81"/>
        <v>12.192</v>
      </c>
      <c r="J504" s="24"/>
      <c r="K504" s="24"/>
      <c r="L504" s="24"/>
    </row>
    <row r="505" spans="1:12" s="7" customFormat="1" ht="20.100000000000001" customHeight="1" x14ac:dyDescent="0.25">
      <c r="A505" s="24"/>
      <c r="B505" s="24"/>
      <c r="C505" s="44"/>
      <c r="D505" s="19"/>
      <c r="E505" s="19"/>
      <c r="F505" s="19">
        <v>1.1499999999999999</v>
      </c>
      <c r="G505" s="19">
        <v>2.1</v>
      </c>
      <c r="H505" s="19">
        <v>-1</v>
      </c>
      <c r="I505" s="19">
        <f t="shared" ref="I505:I507" si="82">ROUND(PRODUCT(E505:H505),3)</f>
        <v>-2.415</v>
      </c>
      <c r="J505" s="24"/>
      <c r="K505" s="24"/>
      <c r="L505" s="24"/>
    </row>
    <row r="506" spans="1:12" s="7" customFormat="1" ht="20.100000000000001" customHeight="1" x14ac:dyDescent="0.25">
      <c r="A506" s="24"/>
      <c r="B506" s="24"/>
      <c r="C506" s="44"/>
      <c r="D506" s="19"/>
      <c r="E506" s="19"/>
      <c r="F506" s="19">
        <v>2.4500000000000002</v>
      </c>
      <c r="G506" s="19">
        <v>1.2</v>
      </c>
      <c r="H506" s="19">
        <v>-1</v>
      </c>
      <c r="I506" s="19">
        <f t="shared" si="82"/>
        <v>-2.94</v>
      </c>
      <c r="J506" s="24"/>
      <c r="K506" s="24"/>
      <c r="L506" s="24"/>
    </row>
    <row r="507" spans="1:12" s="7" customFormat="1" ht="20.100000000000001" customHeight="1" x14ac:dyDescent="0.25">
      <c r="A507" s="24"/>
      <c r="B507" s="24"/>
      <c r="C507" s="44" t="s">
        <v>276</v>
      </c>
      <c r="D507" s="19" t="s">
        <v>277</v>
      </c>
      <c r="E507" s="19">
        <v>2.35</v>
      </c>
      <c r="F507" s="19"/>
      <c r="G507" s="19">
        <v>2.54</v>
      </c>
      <c r="H507" s="19">
        <v>1</v>
      </c>
      <c r="I507" s="19">
        <f t="shared" si="82"/>
        <v>5.9690000000000003</v>
      </c>
      <c r="J507" s="24"/>
      <c r="K507" s="24"/>
      <c r="L507" s="24"/>
    </row>
    <row r="508" spans="1:12" s="7" customFormat="1" ht="20.100000000000001" customHeight="1" x14ac:dyDescent="0.25">
      <c r="A508" s="24"/>
      <c r="B508" s="24"/>
      <c r="C508" s="44"/>
      <c r="D508" s="19"/>
      <c r="E508" s="19"/>
      <c r="F508" s="19">
        <v>1.1499999999999999</v>
      </c>
      <c r="G508" s="19">
        <v>2.1</v>
      </c>
      <c r="H508" s="19">
        <v>-1</v>
      </c>
      <c r="I508" s="19">
        <f t="shared" ref="I508:I510" si="83">ROUND(PRODUCT(E508:H508),3)</f>
        <v>-2.415</v>
      </c>
      <c r="J508" s="24"/>
      <c r="K508" s="24"/>
      <c r="L508" s="24"/>
    </row>
    <row r="509" spans="1:12" s="7" customFormat="1" ht="20.100000000000001" customHeight="1" x14ac:dyDescent="0.25">
      <c r="A509" s="24"/>
      <c r="B509" s="24"/>
      <c r="C509" s="44"/>
      <c r="D509" s="19"/>
      <c r="E509" s="19"/>
      <c r="F509" s="19">
        <v>1.2</v>
      </c>
      <c r="G509" s="19">
        <v>1.2</v>
      </c>
      <c r="H509" s="19">
        <v>-1</v>
      </c>
      <c r="I509" s="19">
        <f t="shared" si="83"/>
        <v>-1.44</v>
      </c>
      <c r="J509" s="24"/>
      <c r="K509" s="24"/>
      <c r="L509" s="24"/>
    </row>
    <row r="510" spans="1:12" s="7" customFormat="1" ht="20.100000000000001" customHeight="1" x14ac:dyDescent="0.25">
      <c r="A510" s="24"/>
      <c r="B510" s="24"/>
      <c r="C510" s="44" t="s">
        <v>271</v>
      </c>
      <c r="D510" s="19" t="s">
        <v>273</v>
      </c>
      <c r="E510" s="19">
        <v>3.1</v>
      </c>
      <c r="F510" s="19"/>
      <c r="G510" s="19">
        <v>2.54</v>
      </c>
      <c r="H510" s="19">
        <v>1</v>
      </c>
      <c r="I510" s="19">
        <f t="shared" si="83"/>
        <v>7.8739999999999997</v>
      </c>
      <c r="J510" s="24"/>
      <c r="K510" s="24"/>
      <c r="L510" s="24"/>
    </row>
    <row r="511" spans="1:12" s="7" customFormat="1" ht="20.100000000000001" customHeight="1" x14ac:dyDescent="0.25">
      <c r="A511" s="24"/>
      <c r="B511" s="24"/>
      <c r="C511" s="44" t="s">
        <v>271</v>
      </c>
      <c r="D511" s="19" t="s">
        <v>275</v>
      </c>
      <c r="E511" s="19">
        <v>6.1</v>
      </c>
      <c r="F511" s="19"/>
      <c r="G511" s="19">
        <v>2.54</v>
      </c>
      <c r="H511" s="19">
        <v>1</v>
      </c>
      <c r="I511" s="19">
        <f t="shared" ref="I511" si="84">ROUND(PRODUCT(E511:H511),3)</f>
        <v>15.494</v>
      </c>
      <c r="J511" s="24"/>
      <c r="K511" s="24"/>
      <c r="L511" s="24"/>
    </row>
    <row r="512" spans="1:12" s="7" customFormat="1" ht="20.100000000000001" customHeight="1" x14ac:dyDescent="0.25">
      <c r="A512" s="24"/>
      <c r="B512" s="24"/>
      <c r="C512" s="44">
        <v>9</v>
      </c>
      <c r="D512" s="19" t="s">
        <v>273</v>
      </c>
      <c r="E512" s="19">
        <v>2.75</v>
      </c>
      <c r="F512" s="19"/>
      <c r="G512" s="19">
        <v>2.54</v>
      </c>
      <c r="H512" s="19">
        <v>1</v>
      </c>
      <c r="I512" s="19">
        <f t="shared" ref="I512:I516" si="85">ROUND(PRODUCT(E512:H512),3)</f>
        <v>6.9850000000000003</v>
      </c>
      <c r="J512" s="24"/>
      <c r="K512" s="24"/>
      <c r="L512" s="24"/>
    </row>
    <row r="513" spans="1:12" s="7" customFormat="1" ht="20.100000000000001" customHeight="1" x14ac:dyDescent="0.25">
      <c r="A513" s="24"/>
      <c r="B513" s="24"/>
      <c r="C513" s="44" t="s">
        <v>272</v>
      </c>
      <c r="D513" s="19" t="s">
        <v>273</v>
      </c>
      <c r="E513" s="19">
        <v>3.1</v>
      </c>
      <c r="F513" s="19"/>
      <c r="G513" s="19">
        <v>2.54</v>
      </c>
      <c r="H513" s="19">
        <v>1</v>
      </c>
      <c r="I513" s="19">
        <f t="shared" si="85"/>
        <v>7.8739999999999997</v>
      </c>
      <c r="J513" s="24"/>
      <c r="K513" s="24"/>
      <c r="L513" s="24"/>
    </row>
    <row r="514" spans="1:12" s="7" customFormat="1" ht="20.100000000000001" customHeight="1" x14ac:dyDescent="0.25">
      <c r="A514" s="24"/>
      <c r="B514" s="24"/>
      <c r="C514" s="44">
        <v>10</v>
      </c>
      <c r="D514" s="19" t="s">
        <v>273</v>
      </c>
      <c r="E514" s="19">
        <v>6.2</v>
      </c>
      <c r="F514" s="19"/>
      <c r="G514" s="19">
        <v>2.54</v>
      </c>
      <c r="H514" s="19">
        <v>1</v>
      </c>
      <c r="I514" s="19">
        <f t="shared" si="85"/>
        <v>15.747999999999999</v>
      </c>
      <c r="J514" s="24"/>
      <c r="K514" s="24"/>
      <c r="L514" s="24"/>
    </row>
    <row r="515" spans="1:12" s="7" customFormat="1" ht="20.100000000000001" customHeight="1" x14ac:dyDescent="0.25">
      <c r="A515" s="24"/>
      <c r="B515" s="24"/>
      <c r="C515" s="44">
        <v>10</v>
      </c>
      <c r="D515" s="19" t="s">
        <v>278</v>
      </c>
      <c r="E515" s="19">
        <v>5.15</v>
      </c>
      <c r="F515" s="19"/>
      <c r="G515" s="19">
        <v>2.54</v>
      </c>
      <c r="H515" s="19">
        <v>1</v>
      </c>
      <c r="I515" s="19">
        <f t="shared" si="85"/>
        <v>13.081</v>
      </c>
      <c r="J515" s="24"/>
      <c r="K515" s="24"/>
      <c r="L515" s="24"/>
    </row>
    <row r="516" spans="1:12" s="7" customFormat="1" ht="20.100000000000001" customHeight="1" x14ac:dyDescent="0.25">
      <c r="A516" s="24"/>
      <c r="B516" s="24"/>
      <c r="C516" s="44"/>
      <c r="D516" s="19"/>
      <c r="E516" s="19"/>
      <c r="F516" s="19">
        <v>2.2999999999999998</v>
      </c>
      <c r="G516" s="19">
        <v>2.1</v>
      </c>
      <c r="H516" s="19">
        <v>-1</v>
      </c>
      <c r="I516" s="19">
        <f t="shared" si="85"/>
        <v>-4.83</v>
      </c>
      <c r="J516" s="24"/>
      <c r="K516" s="24"/>
      <c r="L516" s="24"/>
    </row>
    <row r="517" spans="1:12" s="7" customFormat="1" ht="20.100000000000001" customHeight="1" x14ac:dyDescent="0.25">
      <c r="A517" s="24"/>
      <c r="B517" s="24"/>
      <c r="C517" s="44">
        <v>10</v>
      </c>
      <c r="D517" s="19" t="s">
        <v>275</v>
      </c>
      <c r="E517" s="19">
        <v>5.8</v>
      </c>
      <c r="F517" s="19"/>
      <c r="G517" s="19">
        <v>2.54</v>
      </c>
      <c r="H517" s="19">
        <v>1</v>
      </c>
      <c r="I517" s="19">
        <f t="shared" ref="I517:I518" si="86">ROUND(PRODUCT(E517:H517),3)</f>
        <v>14.731999999999999</v>
      </c>
      <c r="J517" s="24"/>
      <c r="K517" s="24"/>
      <c r="L517" s="24"/>
    </row>
    <row r="518" spans="1:12" s="7" customFormat="1" ht="20.100000000000001" customHeight="1" x14ac:dyDescent="0.25">
      <c r="A518" s="24"/>
      <c r="B518" s="24"/>
      <c r="C518" s="44"/>
      <c r="D518" s="19"/>
      <c r="E518" s="19"/>
      <c r="F518" s="19">
        <v>1.1499999999999999</v>
      </c>
      <c r="G518" s="19">
        <v>2.1</v>
      </c>
      <c r="H518" s="19">
        <v>-2</v>
      </c>
      <c r="I518" s="19">
        <f t="shared" si="86"/>
        <v>-4.83</v>
      </c>
      <c r="J518" s="24"/>
      <c r="K518" s="24"/>
      <c r="L518" s="24"/>
    </row>
    <row r="519" spans="1:12" s="7" customFormat="1" ht="20.100000000000001" customHeight="1" x14ac:dyDescent="0.25">
      <c r="A519" s="24"/>
      <c r="B519" s="24"/>
      <c r="C519" s="44"/>
      <c r="D519" s="19"/>
      <c r="E519" s="19"/>
      <c r="F519" s="19">
        <v>1.8</v>
      </c>
      <c r="G519" s="19">
        <v>1.2</v>
      </c>
      <c r="H519" s="19">
        <v>-2</v>
      </c>
      <c r="I519" s="19">
        <f t="shared" ref="I519" si="87">ROUND(PRODUCT(E519:H519),3)</f>
        <v>-4.32</v>
      </c>
      <c r="J519" s="24"/>
      <c r="K519" s="24"/>
      <c r="L519" s="24"/>
    </row>
    <row r="520" spans="1:12" s="7" customFormat="1" ht="20.100000000000001" customHeight="1" x14ac:dyDescent="0.25">
      <c r="A520" s="24"/>
      <c r="B520" s="24"/>
      <c r="C520" s="24"/>
      <c r="D520" s="24"/>
      <c r="E520" s="19"/>
      <c r="F520" s="19"/>
      <c r="G520" s="19"/>
      <c r="H520" s="44"/>
      <c r="I520" s="15"/>
      <c r="J520" s="24"/>
      <c r="K520" s="24"/>
      <c r="L520" s="24"/>
    </row>
    <row r="521" spans="1:12" s="7" customFormat="1" ht="47.25" x14ac:dyDescent="0.25">
      <c r="A521" s="11" t="s">
        <v>28</v>
      </c>
      <c r="B521" s="12" t="s">
        <v>29</v>
      </c>
      <c r="C521" s="13"/>
      <c r="D521" s="14"/>
      <c r="E521" s="14"/>
      <c r="F521" s="14"/>
      <c r="G521" s="14"/>
      <c r="H521" s="14"/>
      <c r="I521" s="14"/>
      <c r="J521" s="23">
        <f>SUM(I522:I544)</f>
        <v>188.14900000000009</v>
      </c>
      <c r="K521" s="20" t="s">
        <v>15</v>
      </c>
      <c r="L521" s="14"/>
    </row>
    <row r="522" spans="1:12" s="7" customFormat="1" ht="20.100000000000001" customHeight="1" x14ac:dyDescent="0.25">
      <c r="A522" s="1"/>
      <c r="B522" s="72">
        <v>1</v>
      </c>
      <c r="C522" s="1"/>
      <c r="D522" s="1"/>
      <c r="E522" s="21">
        <v>20.6</v>
      </c>
      <c r="F522" s="21">
        <v>5.5</v>
      </c>
      <c r="G522" s="10"/>
      <c r="H522" s="21">
        <v>1</v>
      </c>
      <c r="I522" s="19">
        <f t="shared" ref="I522:I544" si="88">ROUND(PRODUCT(E522:H522),3)</f>
        <v>113.3</v>
      </c>
      <c r="J522" s="1"/>
      <c r="K522" s="1"/>
      <c r="L522" s="1"/>
    </row>
    <row r="523" spans="1:12" s="7" customFormat="1" ht="20.100000000000001" customHeight="1" x14ac:dyDescent="0.25">
      <c r="A523" s="1"/>
      <c r="B523" s="72">
        <v>2</v>
      </c>
      <c r="C523" s="1"/>
      <c r="D523" s="1"/>
      <c r="E523" s="21">
        <v>3</v>
      </c>
      <c r="F523" s="21">
        <v>2.4500000000000002</v>
      </c>
      <c r="G523" s="10"/>
      <c r="H523" s="21">
        <v>1</v>
      </c>
      <c r="I523" s="19">
        <f t="shared" si="88"/>
        <v>7.35</v>
      </c>
      <c r="J523" s="1"/>
      <c r="K523" s="1"/>
      <c r="L523" s="1"/>
    </row>
    <row r="524" spans="1:12" s="7" customFormat="1" ht="20.100000000000001" customHeight="1" x14ac:dyDescent="0.25">
      <c r="A524" s="1"/>
      <c r="B524" s="72">
        <v>3</v>
      </c>
      <c r="C524" s="1"/>
      <c r="D524" s="1"/>
      <c r="E524" s="21">
        <v>3</v>
      </c>
      <c r="F524" s="21">
        <v>2.5</v>
      </c>
      <c r="G524" s="10"/>
      <c r="H524" s="21">
        <v>1</v>
      </c>
      <c r="I524" s="19">
        <f t="shared" si="88"/>
        <v>7.5</v>
      </c>
      <c r="J524" s="1"/>
      <c r="K524" s="1"/>
      <c r="L524" s="1"/>
    </row>
    <row r="525" spans="1:12" s="7" customFormat="1" ht="20.100000000000001" customHeight="1" x14ac:dyDescent="0.25">
      <c r="A525" s="1"/>
      <c r="B525" s="72">
        <v>4</v>
      </c>
      <c r="C525" s="1"/>
      <c r="D525" s="1"/>
      <c r="E525" s="21">
        <v>3</v>
      </c>
      <c r="F525" s="21">
        <v>2.5</v>
      </c>
      <c r="G525" s="10"/>
      <c r="H525" s="21">
        <v>1</v>
      </c>
      <c r="I525" s="19">
        <f t="shared" si="88"/>
        <v>7.5</v>
      </c>
      <c r="J525" s="1"/>
      <c r="K525" s="1"/>
      <c r="L525" s="1"/>
    </row>
    <row r="526" spans="1:12" s="7" customFormat="1" ht="20.100000000000001" customHeight="1" x14ac:dyDescent="0.25">
      <c r="A526" s="1"/>
      <c r="B526" s="72">
        <v>5</v>
      </c>
      <c r="C526" s="1"/>
      <c r="D526" s="1"/>
      <c r="E526" s="21">
        <v>3</v>
      </c>
      <c r="F526" s="21">
        <v>4.2</v>
      </c>
      <c r="G526" s="10"/>
      <c r="H526" s="21">
        <v>1</v>
      </c>
      <c r="I526" s="19">
        <f t="shared" si="88"/>
        <v>12.6</v>
      </c>
      <c r="J526" s="1"/>
      <c r="K526" s="1"/>
      <c r="L526" s="1"/>
    </row>
    <row r="527" spans="1:12" s="7" customFormat="1" ht="20.100000000000001" customHeight="1" x14ac:dyDescent="0.25">
      <c r="A527" s="1"/>
      <c r="B527" s="72">
        <v>6</v>
      </c>
      <c r="C527" s="1"/>
      <c r="D527" s="1"/>
      <c r="E527" s="21">
        <v>31.65</v>
      </c>
      <c r="F527" s="21">
        <v>2.6</v>
      </c>
      <c r="G527" s="10"/>
      <c r="H527" s="21">
        <v>1</v>
      </c>
      <c r="I527" s="19">
        <f t="shared" si="88"/>
        <v>82.29</v>
      </c>
      <c r="J527" s="1"/>
      <c r="K527" s="1"/>
      <c r="L527" s="1"/>
    </row>
    <row r="528" spans="1:12" s="7" customFormat="1" ht="20.100000000000001" customHeight="1" x14ac:dyDescent="0.25">
      <c r="A528" s="1"/>
      <c r="B528" s="72">
        <v>7</v>
      </c>
      <c r="C528" s="1"/>
      <c r="D528" s="1"/>
      <c r="E528" s="21">
        <v>12.05</v>
      </c>
      <c r="F528" s="21">
        <v>11.9</v>
      </c>
      <c r="G528" s="10"/>
      <c r="H528" s="21">
        <v>1</v>
      </c>
      <c r="I528" s="19">
        <f t="shared" si="88"/>
        <v>143.39500000000001</v>
      </c>
      <c r="J528" s="1"/>
      <c r="K528" s="1"/>
      <c r="L528" s="1"/>
    </row>
    <row r="529" spans="1:12" s="7" customFormat="1" ht="20.100000000000001" customHeight="1" x14ac:dyDescent="0.25">
      <c r="A529" s="1"/>
      <c r="B529" s="72">
        <v>8</v>
      </c>
      <c r="C529" s="1"/>
      <c r="D529" s="1"/>
      <c r="E529" s="21">
        <v>2.85</v>
      </c>
      <c r="F529" s="21">
        <v>2.75</v>
      </c>
      <c r="G529" s="10"/>
      <c r="H529" s="21">
        <v>1</v>
      </c>
      <c r="I529" s="19">
        <f t="shared" si="88"/>
        <v>7.8380000000000001</v>
      </c>
      <c r="J529" s="1"/>
      <c r="K529" s="1"/>
      <c r="L529" s="1"/>
    </row>
    <row r="530" spans="1:12" s="7" customFormat="1" ht="20.100000000000001" customHeight="1" x14ac:dyDescent="0.25">
      <c r="A530" s="1"/>
      <c r="B530" s="72">
        <v>9</v>
      </c>
      <c r="C530" s="1"/>
      <c r="D530" s="1"/>
      <c r="E530" s="21">
        <v>2.85</v>
      </c>
      <c r="F530" s="21">
        <v>2.75</v>
      </c>
      <c r="G530" s="10"/>
      <c r="H530" s="21">
        <v>1</v>
      </c>
      <c r="I530" s="19">
        <f t="shared" si="88"/>
        <v>7.8380000000000001</v>
      </c>
      <c r="J530" s="1"/>
      <c r="K530" s="1"/>
      <c r="L530" s="1"/>
    </row>
    <row r="531" spans="1:12" s="7" customFormat="1" ht="20.100000000000001" customHeight="1" x14ac:dyDescent="0.25">
      <c r="A531" s="1"/>
      <c r="B531" s="72">
        <v>10</v>
      </c>
      <c r="C531" s="1"/>
      <c r="D531" s="1"/>
      <c r="E531" s="21">
        <v>2.85</v>
      </c>
      <c r="F531" s="21">
        <v>2.75</v>
      </c>
      <c r="G531" s="10"/>
      <c r="H531" s="21">
        <v>1</v>
      </c>
      <c r="I531" s="19">
        <f t="shared" si="88"/>
        <v>7.8380000000000001</v>
      </c>
      <c r="J531" s="1"/>
      <c r="K531" s="1"/>
      <c r="L531" s="1"/>
    </row>
    <row r="532" spans="1:12" s="7" customFormat="1" ht="20.100000000000001" customHeight="1" x14ac:dyDescent="0.25">
      <c r="A532" s="1"/>
      <c r="B532" s="72">
        <v>11</v>
      </c>
      <c r="C532" s="1"/>
      <c r="D532" s="1"/>
      <c r="E532" s="21">
        <v>2.85</v>
      </c>
      <c r="F532" s="21">
        <v>2.75</v>
      </c>
      <c r="G532" s="10"/>
      <c r="H532" s="21">
        <v>1</v>
      </c>
      <c r="I532" s="19">
        <f t="shared" si="88"/>
        <v>7.8380000000000001</v>
      </c>
      <c r="J532" s="1"/>
      <c r="K532" s="1"/>
      <c r="L532" s="1"/>
    </row>
    <row r="533" spans="1:12" s="7" customFormat="1" ht="20.100000000000001" customHeight="1" x14ac:dyDescent="0.25">
      <c r="A533" s="1"/>
      <c r="B533" s="72">
        <v>12</v>
      </c>
      <c r="C533" s="1"/>
      <c r="D533" s="1"/>
      <c r="E533" s="21">
        <v>2.95</v>
      </c>
      <c r="F533" s="21">
        <v>2.75</v>
      </c>
      <c r="G533" s="10"/>
      <c r="H533" s="21">
        <v>1</v>
      </c>
      <c r="I533" s="19">
        <f t="shared" si="88"/>
        <v>8.1129999999999995</v>
      </c>
      <c r="J533" s="1"/>
      <c r="K533" s="1"/>
      <c r="L533" s="1"/>
    </row>
    <row r="534" spans="1:12" s="7" customFormat="1" ht="20.100000000000001" customHeight="1" x14ac:dyDescent="0.25">
      <c r="A534" s="1"/>
      <c r="B534" s="72">
        <v>13</v>
      </c>
      <c r="C534" s="1"/>
      <c r="D534" s="1"/>
      <c r="E534" s="21">
        <v>6.1</v>
      </c>
      <c r="F534" s="21">
        <v>3.7</v>
      </c>
      <c r="G534" s="10"/>
      <c r="H534" s="21">
        <v>1</v>
      </c>
      <c r="I534" s="19">
        <f t="shared" si="88"/>
        <v>22.57</v>
      </c>
      <c r="J534" s="1"/>
      <c r="K534" s="1"/>
      <c r="L534" s="1"/>
    </row>
    <row r="535" spans="1:12" s="7" customFormat="1" ht="20.100000000000001" customHeight="1" x14ac:dyDescent="0.25">
      <c r="A535" s="1"/>
      <c r="B535" s="72">
        <v>14</v>
      </c>
      <c r="C535" s="1"/>
      <c r="D535" s="1"/>
      <c r="E535" s="21">
        <v>6.1</v>
      </c>
      <c r="F535" s="21">
        <v>3.8</v>
      </c>
      <c r="G535" s="10"/>
      <c r="H535" s="21">
        <v>1</v>
      </c>
      <c r="I535" s="19">
        <f t="shared" si="88"/>
        <v>23.18</v>
      </c>
      <c r="J535" s="1"/>
      <c r="K535" s="1"/>
      <c r="L535" s="1"/>
    </row>
    <row r="536" spans="1:12" s="7" customFormat="1" ht="20.100000000000001" customHeight="1" x14ac:dyDescent="0.25">
      <c r="A536" s="1"/>
      <c r="B536" s="72">
        <v>15</v>
      </c>
      <c r="C536" s="1"/>
      <c r="D536" s="1"/>
      <c r="E536" s="21">
        <v>4.25</v>
      </c>
      <c r="F536" s="21">
        <v>2.9</v>
      </c>
      <c r="G536" s="10"/>
      <c r="H536" s="21">
        <v>1</v>
      </c>
      <c r="I536" s="19">
        <f t="shared" si="88"/>
        <v>12.324999999999999</v>
      </c>
      <c r="J536" s="1"/>
      <c r="K536" s="1"/>
      <c r="L536" s="1"/>
    </row>
    <row r="537" spans="1:12" s="7" customFormat="1" ht="20.100000000000001" customHeight="1" x14ac:dyDescent="0.25">
      <c r="A537" s="1"/>
      <c r="B537" s="72">
        <v>16</v>
      </c>
      <c r="C537" s="1"/>
      <c r="D537" s="1"/>
      <c r="E537" s="21">
        <v>4.25</v>
      </c>
      <c r="F537" s="21">
        <v>3.1</v>
      </c>
      <c r="G537" s="10"/>
      <c r="H537" s="21">
        <v>1</v>
      </c>
      <c r="I537" s="19">
        <f t="shared" si="88"/>
        <v>13.175000000000001</v>
      </c>
      <c r="J537" s="1"/>
      <c r="K537" s="1"/>
      <c r="L537" s="1"/>
    </row>
    <row r="538" spans="1:12" s="7" customFormat="1" ht="20.100000000000001" customHeight="1" x14ac:dyDescent="0.25">
      <c r="A538" s="1"/>
      <c r="B538" s="72">
        <v>17</v>
      </c>
      <c r="C538" s="1"/>
      <c r="D538" s="1"/>
      <c r="E538" s="21">
        <v>4.25</v>
      </c>
      <c r="F538" s="21">
        <v>1.95</v>
      </c>
      <c r="G538" s="10"/>
      <c r="H538" s="21">
        <v>1</v>
      </c>
      <c r="I538" s="19">
        <f t="shared" si="88"/>
        <v>8.2880000000000003</v>
      </c>
      <c r="J538" s="1"/>
      <c r="K538" s="1"/>
      <c r="L538" s="1"/>
    </row>
    <row r="539" spans="1:12" s="7" customFormat="1" ht="20.100000000000001" customHeight="1" x14ac:dyDescent="0.25">
      <c r="A539" s="1"/>
      <c r="B539" s="72">
        <v>18</v>
      </c>
      <c r="C539" s="1"/>
      <c r="D539" s="1"/>
      <c r="E539" s="21">
        <v>14.35</v>
      </c>
      <c r="F539" s="21">
        <v>3.6</v>
      </c>
      <c r="G539" s="10"/>
      <c r="H539" s="21">
        <v>1</v>
      </c>
      <c r="I539" s="19">
        <f t="shared" si="88"/>
        <v>51.66</v>
      </c>
      <c r="J539" s="1"/>
      <c r="K539" s="1"/>
      <c r="L539" s="1"/>
    </row>
    <row r="540" spans="1:12" s="7" customFormat="1" ht="20.100000000000001" customHeight="1" x14ac:dyDescent="0.25">
      <c r="A540" s="1"/>
      <c r="B540" s="1"/>
      <c r="C540" s="1"/>
      <c r="D540" s="1"/>
      <c r="E540" s="21">
        <v>430.15</v>
      </c>
      <c r="F540" s="21"/>
      <c r="G540" s="10"/>
      <c r="H540" s="21">
        <v>-1</v>
      </c>
      <c r="I540" s="19">
        <f t="shared" si="88"/>
        <v>-430.15</v>
      </c>
      <c r="J540" s="1"/>
      <c r="K540" s="1"/>
      <c r="L540" s="19" t="s">
        <v>398</v>
      </c>
    </row>
    <row r="541" spans="1:12" s="7" customFormat="1" ht="20.100000000000001" customHeight="1" x14ac:dyDescent="0.25">
      <c r="A541" s="1"/>
      <c r="B541" s="72" t="s">
        <v>399</v>
      </c>
      <c r="C541" s="1"/>
      <c r="D541" s="1"/>
      <c r="E541" s="21">
        <v>5.15</v>
      </c>
      <c r="F541" s="21">
        <v>4.05</v>
      </c>
      <c r="G541" s="10"/>
      <c r="H541" s="21">
        <v>1</v>
      </c>
      <c r="I541" s="19">
        <f t="shared" si="88"/>
        <v>20.858000000000001</v>
      </c>
      <c r="J541" s="1"/>
      <c r="K541" s="1"/>
      <c r="L541" s="1"/>
    </row>
    <row r="542" spans="1:12" s="7" customFormat="1" ht="20.100000000000001" customHeight="1" x14ac:dyDescent="0.25">
      <c r="A542" s="1"/>
      <c r="B542" s="72" t="s">
        <v>400</v>
      </c>
      <c r="C542" s="1"/>
      <c r="D542" s="1"/>
      <c r="E542" s="21">
        <v>3.55</v>
      </c>
      <c r="F542" s="21">
        <v>1.75</v>
      </c>
      <c r="G542" s="10"/>
      <c r="H542" s="21">
        <v>1</v>
      </c>
      <c r="I542" s="19">
        <f t="shared" si="88"/>
        <v>6.2130000000000001</v>
      </c>
      <c r="J542" s="1"/>
      <c r="K542" s="1"/>
      <c r="L542" s="1"/>
    </row>
    <row r="543" spans="1:12" s="7" customFormat="1" ht="20.100000000000001" customHeight="1" x14ac:dyDescent="0.25">
      <c r="A543" s="1"/>
      <c r="B543" s="72" t="s">
        <v>401</v>
      </c>
      <c r="C543" s="1"/>
      <c r="D543" s="1"/>
      <c r="E543" s="21">
        <v>7.7</v>
      </c>
      <c r="F543" s="21">
        <v>3.9</v>
      </c>
      <c r="G543" s="10"/>
      <c r="H543" s="21">
        <v>1</v>
      </c>
      <c r="I543" s="19">
        <f t="shared" si="88"/>
        <v>30.03</v>
      </c>
      <c r="J543" s="1"/>
      <c r="K543" s="1"/>
      <c r="L543" s="1"/>
    </row>
    <row r="544" spans="1:12" s="7" customFormat="1" ht="20.100000000000001" customHeight="1" x14ac:dyDescent="0.25">
      <c r="A544" s="1"/>
      <c r="B544" s="72" t="s">
        <v>402</v>
      </c>
      <c r="C544" s="1"/>
      <c r="D544" s="1"/>
      <c r="E544" s="21">
        <v>4.1500000000000004</v>
      </c>
      <c r="F544" s="21">
        <v>4</v>
      </c>
      <c r="G544" s="10"/>
      <c r="H544" s="21">
        <v>1</v>
      </c>
      <c r="I544" s="19">
        <f t="shared" si="88"/>
        <v>16.600000000000001</v>
      </c>
      <c r="J544" s="1"/>
      <c r="K544" s="1"/>
      <c r="L544" s="1"/>
    </row>
    <row r="545" spans="1:12" s="7" customFormat="1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s="7" customFormat="1" ht="31.5" x14ac:dyDescent="0.25">
      <c r="A546" s="11" t="s">
        <v>30</v>
      </c>
      <c r="B546" s="12" t="s">
        <v>31</v>
      </c>
      <c r="C546" s="13"/>
      <c r="D546" s="14"/>
      <c r="E546" s="14"/>
      <c r="F546" s="14"/>
      <c r="G546" s="14"/>
      <c r="H546" s="14"/>
      <c r="I546" s="14"/>
      <c r="J546" s="23">
        <f>SUM(I547:I565)</f>
        <v>430.14700000000005</v>
      </c>
      <c r="K546" s="20" t="s">
        <v>15</v>
      </c>
      <c r="L546" s="14"/>
    </row>
    <row r="547" spans="1:12" s="7" customFormat="1" ht="20.100000000000001" customHeight="1" x14ac:dyDescent="0.25">
      <c r="A547" s="1"/>
      <c r="B547" s="71" t="s">
        <v>383</v>
      </c>
      <c r="C547" s="1"/>
      <c r="D547" s="1"/>
      <c r="E547" s="21">
        <v>4.88</v>
      </c>
      <c r="F547" s="21">
        <v>17.690000000000001</v>
      </c>
      <c r="G547" s="10"/>
      <c r="H547" s="10">
        <v>1</v>
      </c>
      <c r="I547" s="15">
        <f t="shared" ref="I547:I548" si="89">ROUND(PRODUCT(E547:H547),3)</f>
        <v>86.326999999999998</v>
      </c>
      <c r="J547" s="1"/>
      <c r="K547" s="1"/>
      <c r="L547" s="1"/>
    </row>
    <row r="548" spans="1:12" s="7" customFormat="1" ht="20.100000000000001" customHeight="1" x14ac:dyDescent="0.25">
      <c r="A548" s="1"/>
      <c r="B548" s="71" t="s">
        <v>384</v>
      </c>
      <c r="C548" s="1"/>
      <c r="D548" s="1"/>
      <c r="E548" s="21">
        <v>2.44</v>
      </c>
      <c r="F548" s="21">
        <v>1.83</v>
      </c>
      <c r="G548" s="10"/>
      <c r="H548" s="10">
        <v>1</v>
      </c>
      <c r="I548" s="15">
        <f t="shared" si="89"/>
        <v>4.4649999999999999</v>
      </c>
      <c r="J548" s="1"/>
      <c r="K548" s="1"/>
      <c r="L548" s="1"/>
    </row>
    <row r="549" spans="1:12" s="7" customFormat="1" ht="20.100000000000001" customHeight="1" x14ac:dyDescent="0.25">
      <c r="A549" s="1"/>
      <c r="B549" s="71" t="s">
        <v>385</v>
      </c>
      <c r="C549" s="1"/>
      <c r="D549" s="1"/>
      <c r="E549" s="21">
        <v>2.44</v>
      </c>
      <c r="F549" s="21">
        <v>1.83</v>
      </c>
      <c r="G549" s="10"/>
      <c r="H549" s="10">
        <v>1</v>
      </c>
      <c r="I549" s="15">
        <f t="shared" ref="I549:I565" si="90">ROUND(PRODUCT(E549:H549),3)</f>
        <v>4.4649999999999999</v>
      </c>
      <c r="J549" s="1"/>
      <c r="K549" s="1"/>
      <c r="L549" s="1"/>
    </row>
    <row r="550" spans="1:12" s="7" customFormat="1" ht="20.100000000000001" customHeight="1" x14ac:dyDescent="0.25">
      <c r="A550" s="1"/>
      <c r="B550" s="71" t="s">
        <v>386</v>
      </c>
      <c r="C550" s="1"/>
      <c r="D550" s="1"/>
      <c r="E550" s="21">
        <v>2.44</v>
      </c>
      <c r="F550" s="21">
        <v>1.83</v>
      </c>
      <c r="G550" s="10"/>
      <c r="H550" s="10">
        <v>1</v>
      </c>
      <c r="I550" s="15">
        <f t="shared" si="90"/>
        <v>4.4649999999999999</v>
      </c>
      <c r="J550" s="1"/>
      <c r="K550" s="1"/>
      <c r="L550" s="1"/>
    </row>
    <row r="551" spans="1:12" s="7" customFormat="1" ht="20.100000000000001" customHeight="1" x14ac:dyDescent="0.25">
      <c r="A551" s="1"/>
      <c r="B551" s="71" t="s">
        <v>387</v>
      </c>
      <c r="C551" s="1"/>
      <c r="D551" s="1"/>
      <c r="E551" s="21">
        <v>2.44</v>
      </c>
      <c r="F551" s="21">
        <v>1.83</v>
      </c>
      <c r="G551" s="10"/>
      <c r="H551" s="10">
        <v>1</v>
      </c>
      <c r="I551" s="15">
        <f t="shared" si="90"/>
        <v>4.4649999999999999</v>
      </c>
      <c r="J551" s="1"/>
      <c r="K551" s="1"/>
      <c r="L551" s="1"/>
    </row>
    <row r="552" spans="1:12" s="7" customFormat="1" ht="20.100000000000001" customHeight="1" x14ac:dyDescent="0.25">
      <c r="A552" s="1"/>
      <c r="B552" s="71" t="s">
        <v>388</v>
      </c>
      <c r="C552" s="1"/>
      <c r="D552" s="1"/>
      <c r="E552" s="21">
        <v>34.770000000000003</v>
      </c>
      <c r="F552" s="21">
        <v>1.83</v>
      </c>
      <c r="G552" s="10"/>
      <c r="H552" s="10">
        <v>1</v>
      </c>
      <c r="I552" s="15">
        <f t="shared" si="90"/>
        <v>63.628999999999998</v>
      </c>
      <c r="J552" s="1"/>
      <c r="K552" s="1"/>
      <c r="L552" s="1"/>
    </row>
    <row r="553" spans="1:12" s="7" customFormat="1" ht="20.100000000000001" customHeight="1" x14ac:dyDescent="0.25">
      <c r="A553" s="1"/>
      <c r="B553" s="71" t="s">
        <v>389</v>
      </c>
      <c r="C553" s="1"/>
      <c r="D553" s="1"/>
      <c r="E553" s="21">
        <v>10.98</v>
      </c>
      <c r="F553" s="21">
        <v>10.98</v>
      </c>
      <c r="G553" s="10"/>
      <c r="H553" s="10">
        <v>1</v>
      </c>
      <c r="I553" s="15">
        <f t="shared" si="90"/>
        <v>120.56</v>
      </c>
      <c r="J553" s="1"/>
      <c r="K553" s="1"/>
      <c r="L553" s="1"/>
    </row>
    <row r="554" spans="1:12" s="7" customFormat="1" ht="20.100000000000001" customHeight="1" x14ac:dyDescent="0.25">
      <c r="A554" s="1"/>
      <c r="B554" s="71" t="s">
        <v>390</v>
      </c>
      <c r="C554" s="1"/>
      <c r="D554" s="1"/>
      <c r="E554" s="21">
        <v>2.44</v>
      </c>
      <c r="F554" s="21">
        <v>2.44</v>
      </c>
      <c r="G554" s="10"/>
      <c r="H554" s="10">
        <v>1</v>
      </c>
      <c r="I554" s="15">
        <f t="shared" si="90"/>
        <v>5.9539999999999997</v>
      </c>
      <c r="J554" s="1"/>
      <c r="K554" s="1"/>
      <c r="L554" s="1"/>
    </row>
    <row r="555" spans="1:12" s="7" customFormat="1" ht="20.100000000000001" customHeight="1" x14ac:dyDescent="0.25">
      <c r="A555" s="1"/>
      <c r="B555" s="71" t="s">
        <v>391</v>
      </c>
      <c r="C555" s="1"/>
      <c r="D555" s="1"/>
      <c r="E555" s="21">
        <v>1.83</v>
      </c>
      <c r="F555" s="21">
        <v>2.44</v>
      </c>
      <c r="G555" s="10"/>
      <c r="H555" s="10">
        <v>1</v>
      </c>
      <c r="I555" s="15">
        <f t="shared" si="90"/>
        <v>4.4649999999999999</v>
      </c>
      <c r="J555" s="1"/>
      <c r="K555" s="1"/>
      <c r="L555" s="1"/>
    </row>
    <row r="556" spans="1:12" s="7" customFormat="1" ht="20.100000000000001" customHeight="1" x14ac:dyDescent="0.25">
      <c r="A556" s="1"/>
      <c r="B556" s="71"/>
      <c r="C556" s="1"/>
      <c r="D556" s="1"/>
      <c r="E556" s="21">
        <v>0.61</v>
      </c>
      <c r="F556" s="21">
        <v>1.22</v>
      </c>
      <c r="G556" s="10"/>
      <c r="H556" s="10">
        <v>1</v>
      </c>
      <c r="I556" s="15">
        <f t="shared" si="90"/>
        <v>0.74399999999999999</v>
      </c>
      <c r="J556" s="1"/>
      <c r="K556" s="1"/>
      <c r="L556" s="1"/>
    </row>
    <row r="557" spans="1:12" s="7" customFormat="1" ht="20.100000000000001" customHeight="1" x14ac:dyDescent="0.25">
      <c r="A557" s="1"/>
      <c r="B557" s="71" t="s">
        <v>392</v>
      </c>
      <c r="C557" s="1"/>
      <c r="D557" s="1"/>
      <c r="E557" s="21">
        <v>2.44</v>
      </c>
      <c r="F557" s="21">
        <v>2.44</v>
      </c>
      <c r="G557" s="10"/>
      <c r="H557" s="10">
        <v>1</v>
      </c>
      <c r="I557" s="15">
        <f t="shared" si="90"/>
        <v>5.9539999999999997</v>
      </c>
      <c r="J557" s="1"/>
      <c r="K557" s="1"/>
      <c r="L557" s="1"/>
    </row>
    <row r="558" spans="1:12" s="7" customFormat="1" ht="20.100000000000001" customHeight="1" x14ac:dyDescent="0.25">
      <c r="A558" s="1"/>
      <c r="B558" s="71" t="s">
        <v>393</v>
      </c>
      <c r="C558" s="1"/>
      <c r="D558" s="1"/>
      <c r="E558" s="21">
        <v>2.44</v>
      </c>
      <c r="F558" s="21">
        <v>2.44</v>
      </c>
      <c r="G558" s="10"/>
      <c r="H558" s="10">
        <v>1</v>
      </c>
      <c r="I558" s="15">
        <f t="shared" si="90"/>
        <v>5.9539999999999997</v>
      </c>
      <c r="J558" s="1"/>
      <c r="K558" s="1"/>
      <c r="L558" s="1"/>
    </row>
    <row r="559" spans="1:12" s="7" customFormat="1" ht="20.100000000000001" customHeight="1" x14ac:dyDescent="0.25">
      <c r="A559" s="1"/>
      <c r="B559" s="71" t="s">
        <v>354</v>
      </c>
      <c r="C559" s="1"/>
      <c r="D559" s="1"/>
      <c r="E559" s="21">
        <v>2.44</v>
      </c>
      <c r="F559" s="21">
        <v>2.44</v>
      </c>
      <c r="G559" s="10"/>
      <c r="H559" s="10">
        <v>1</v>
      </c>
      <c r="I559" s="15">
        <f t="shared" si="90"/>
        <v>5.9539999999999997</v>
      </c>
      <c r="J559" s="1"/>
      <c r="K559" s="1"/>
      <c r="L559" s="1"/>
    </row>
    <row r="560" spans="1:12" s="7" customFormat="1" ht="20.100000000000001" customHeight="1" x14ac:dyDescent="0.25">
      <c r="A560" s="1"/>
      <c r="B560" s="71" t="s">
        <v>394</v>
      </c>
      <c r="C560" s="1"/>
      <c r="D560" s="1"/>
      <c r="E560" s="21">
        <v>5.49</v>
      </c>
      <c r="F560" s="21">
        <v>3.05</v>
      </c>
      <c r="G560" s="10"/>
      <c r="H560" s="10">
        <v>1</v>
      </c>
      <c r="I560" s="15">
        <f t="shared" si="90"/>
        <v>16.745000000000001</v>
      </c>
      <c r="J560" s="1"/>
      <c r="K560" s="1"/>
      <c r="L560" s="1"/>
    </row>
    <row r="561" spans="1:12" s="7" customFormat="1" ht="20.100000000000001" customHeight="1" x14ac:dyDescent="0.25">
      <c r="A561" s="1"/>
      <c r="B561" s="71" t="s">
        <v>395</v>
      </c>
      <c r="C561" s="1"/>
      <c r="D561" s="1"/>
      <c r="E561" s="21">
        <v>5.49</v>
      </c>
      <c r="F561" s="21">
        <v>5.49</v>
      </c>
      <c r="G561" s="10"/>
      <c r="H561" s="10">
        <v>1</v>
      </c>
      <c r="I561" s="15">
        <f t="shared" si="90"/>
        <v>30.14</v>
      </c>
      <c r="J561" s="1"/>
      <c r="K561" s="1"/>
      <c r="L561" s="1"/>
    </row>
    <row r="562" spans="1:12" s="7" customFormat="1" ht="20.100000000000001" customHeight="1" x14ac:dyDescent="0.25">
      <c r="A562" s="1"/>
      <c r="B562" s="71" t="s">
        <v>270</v>
      </c>
      <c r="C562" s="1"/>
      <c r="D562" s="1"/>
      <c r="E562" s="21">
        <v>2.44</v>
      </c>
      <c r="F562" s="21">
        <v>3.66</v>
      </c>
      <c r="G562" s="10"/>
      <c r="H562" s="10">
        <v>1</v>
      </c>
      <c r="I562" s="15">
        <f t="shared" si="90"/>
        <v>8.93</v>
      </c>
      <c r="J562" s="1"/>
      <c r="K562" s="1"/>
      <c r="L562" s="1"/>
    </row>
    <row r="563" spans="1:12" s="7" customFormat="1" ht="20.100000000000001" customHeight="1" x14ac:dyDescent="0.25">
      <c r="A563" s="1"/>
      <c r="B563" s="71" t="s">
        <v>396</v>
      </c>
      <c r="C563" s="1"/>
      <c r="D563" s="1"/>
      <c r="E563" s="21">
        <v>2.44</v>
      </c>
      <c r="F563" s="21">
        <v>3.66</v>
      </c>
      <c r="G563" s="10"/>
      <c r="H563" s="10">
        <v>1</v>
      </c>
      <c r="I563" s="15">
        <f t="shared" si="90"/>
        <v>8.93</v>
      </c>
      <c r="J563" s="1"/>
      <c r="K563" s="1"/>
      <c r="L563" s="1"/>
    </row>
    <row r="564" spans="1:12" s="7" customFormat="1" ht="20.100000000000001" customHeight="1" x14ac:dyDescent="0.25">
      <c r="A564" s="1"/>
      <c r="B564" s="71" t="s">
        <v>397</v>
      </c>
      <c r="C564" s="1"/>
      <c r="D564" s="1"/>
      <c r="E564" s="21">
        <v>1.22</v>
      </c>
      <c r="F564" s="21">
        <v>4.2699999999999996</v>
      </c>
      <c r="G564" s="10"/>
      <c r="H564" s="10">
        <v>1</v>
      </c>
      <c r="I564" s="15">
        <f t="shared" si="90"/>
        <v>5.2089999999999996</v>
      </c>
      <c r="J564" s="1"/>
      <c r="K564" s="1"/>
      <c r="L564" s="1"/>
    </row>
    <row r="565" spans="1:12" s="7" customFormat="1" ht="20.100000000000001" customHeight="1" x14ac:dyDescent="0.25">
      <c r="A565" s="1"/>
      <c r="B565" s="71" t="s">
        <v>245</v>
      </c>
      <c r="C565" s="1"/>
      <c r="D565" s="1"/>
      <c r="E565" s="21">
        <v>3.05</v>
      </c>
      <c r="F565" s="21">
        <v>14.03</v>
      </c>
      <c r="G565" s="10"/>
      <c r="H565" s="10">
        <v>1</v>
      </c>
      <c r="I565" s="15">
        <f t="shared" si="90"/>
        <v>42.792000000000002</v>
      </c>
      <c r="J565" s="1"/>
      <c r="K565" s="1"/>
      <c r="L565" s="1"/>
    </row>
    <row r="566" spans="1:12" s="7" customFormat="1" ht="20.100000000000001" customHeight="1" x14ac:dyDescent="0.25">
      <c r="A566" s="24"/>
      <c r="B566" s="24"/>
      <c r="C566" s="44"/>
      <c r="D566" s="19"/>
      <c r="E566" s="19"/>
      <c r="F566" s="19"/>
      <c r="G566" s="19"/>
      <c r="H566" s="19"/>
      <c r="I566" s="15"/>
      <c r="J566" s="24"/>
      <c r="K566" s="24"/>
      <c r="L566" s="24"/>
    </row>
    <row r="567" spans="1:12" s="7" customFormat="1" ht="47.25" x14ac:dyDescent="0.25">
      <c r="A567" s="11" t="s">
        <v>32</v>
      </c>
      <c r="B567" s="12" t="s">
        <v>33</v>
      </c>
      <c r="C567" s="13"/>
      <c r="D567" s="14"/>
      <c r="E567" s="14"/>
      <c r="F567" s="14"/>
      <c r="G567" s="14"/>
      <c r="H567" s="14"/>
      <c r="I567" s="14"/>
      <c r="J567" s="23">
        <f>SUM(I568:I575)</f>
        <v>90.128999999999991</v>
      </c>
      <c r="K567" s="20" t="s">
        <v>15</v>
      </c>
      <c r="L567" s="14"/>
    </row>
    <row r="568" spans="1:12" s="7" customFormat="1" ht="20.100000000000001" customHeight="1" x14ac:dyDescent="0.25">
      <c r="A568" s="1"/>
      <c r="B568" s="72">
        <v>1</v>
      </c>
      <c r="C568" s="1"/>
      <c r="D568" s="1"/>
      <c r="E568" s="21">
        <v>6.5</v>
      </c>
      <c r="F568" s="21">
        <v>2.2000000000000002</v>
      </c>
      <c r="G568" s="10"/>
      <c r="H568" s="21">
        <v>1</v>
      </c>
      <c r="I568" s="19">
        <f t="shared" ref="I568:I575" si="91">ROUND(PRODUCT(E568:H568),3)</f>
        <v>14.3</v>
      </c>
      <c r="J568" s="1"/>
      <c r="K568" s="1"/>
      <c r="L568" s="1"/>
    </row>
    <row r="569" spans="1:12" s="7" customFormat="1" ht="20.100000000000001" customHeight="1" x14ac:dyDescent="0.25">
      <c r="A569" s="1"/>
      <c r="B569" s="72">
        <v>2</v>
      </c>
      <c r="C569" s="1"/>
      <c r="D569" s="1"/>
      <c r="E569" s="21">
        <v>6.5</v>
      </c>
      <c r="F569" s="21">
        <v>3</v>
      </c>
      <c r="G569" s="10"/>
      <c r="H569" s="21">
        <v>1</v>
      </c>
      <c r="I569" s="19">
        <f t="shared" si="91"/>
        <v>19.5</v>
      </c>
      <c r="J569" s="1"/>
      <c r="K569" s="1"/>
      <c r="L569" s="1"/>
    </row>
    <row r="570" spans="1:12" s="7" customFormat="1" ht="20.100000000000001" customHeight="1" x14ac:dyDescent="0.25">
      <c r="A570" s="1"/>
      <c r="B570" s="72"/>
      <c r="C570" s="1"/>
      <c r="D570" s="1"/>
      <c r="E570" s="21"/>
      <c r="F570" s="21">
        <v>1.3</v>
      </c>
      <c r="G570" s="21">
        <v>0.15</v>
      </c>
      <c r="H570" s="21">
        <v>1</v>
      </c>
      <c r="I570" s="19">
        <f t="shared" si="91"/>
        <v>0.19500000000000001</v>
      </c>
      <c r="J570" s="1"/>
      <c r="K570" s="1"/>
      <c r="L570" s="1"/>
    </row>
    <row r="571" spans="1:12" s="7" customFormat="1" ht="20.100000000000001" customHeight="1" x14ac:dyDescent="0.25">
      <c r="A571" s="1"/>
      <c r="B571" s="72">
        <v>3</v>
      </c>
      <c r="C571" s="1"/>
      <c r="D571" s="1"/>
      <c r="E571" s="21">
        <v>3.55</v>
      </c>
      <c r="F571" s="21">
        <v>3.45</v>
      </c>
      <c r="G571" s="10"/>
      <c r="H571" s="21">
        <v>1</v>
      </c>
      <c r="I571" s="19">
        <f t="shared" si="91"/>
        <v>12.247999999999999</v>
      </c>
      <c r="J571" s="1"/>
      <c r="K571" s="1"/>
      <c r="L571" s="1"/>
    </row>
    <row r="572" spans="1:12" s="7" customFormat="1" ht="20.100000000000001" customHeight="1" x14ac:dyDescent="0.25">
      <c r="A572" s="1"/>
      <c r="B572" s="72">
        <v>4</v>
      </c>
      <c r="C572" s="1"/>
      <c r="D572" s="1"/>
      <c r="E572" s="21">
        <v>2.95</v>
      </c>
      <c r="F572" s="21">
        <v>7.55</v>
      </c>
      <c r="G572" s="10"/>
      <c r="H572" s="21">
        <v>1</v>
      </c>
      <c r="I572" s="19">
        <f t="shared" si="91"/>
        <v>22.273</v>
      </c>
      <c r="J572" s="1"/>
      <c r="K572" s="1"/>
      <c r="L572" s="1"/>
    </row>
    <row r="573" spans="1:12" s="7" customFormat="1" ht="20.100000000000001" customHeight="1" x14ac:dyDescent="0.25">
      <c r="A573" s="1"/>
      <c r="B573" s="72">
        <v>5</v>
      </c>
      <c r="C573" s="1"/>
      <c r="D573" s="1"/>
      <c r="E573" s="21">
        <v>2.95</v>
      </c>
      <c r="F573" s="21">
        <v>7.55</v>
      </c>
      <c r="G573" s="10"/>
      <c r="H573" s="21">
        <v>1</v>
      </c>
      <c r="I573" s="19">
        <f t="shared" si="91"/>
        <v>22.273</v>
      </c>
      <c r="J573" s="1"/>
      <c r="K573" s="1"/>
      <c r="L573" s="1"/>
    </row>
    <row r="574" spans="1:12" s="7" customFormat="1" ht="20.100000000000001" customHeight="1" x14ac:dyDescent="0.25">
      <c r="A574" s="1"/>
      <c r="B574" s="72"/>
      <c r="C574" s="1"/>
      <c r="D574" s="1"/>
      <c r="E574" s="21"/>
      <c r="F574" s="21">
        <v>1.8</v>
      </c>
      <c r="G574" s="21">
        <v>0.15</v>
      </c>
      <c r="H574" s="21">
        <v>-1</v>
      </c>
      <c r="I574" s="19">
        <f t="shared" si="91"/>
        <v>-0.27</v>
      </c>
      <c r="J574" s="1"/>
      <c r="K574" s="1"/>
      <c r="L574" s="1"/>
    </row>
    <row r="575" spans="1:12" s="7" customFormat="1" ht="20.100000000000001" customHeight="1" x14ac:dyDescent="0.25">
      <c r="A575" s="1"/>
      <c r="B575" s="72"/>
      <c r="C575" s="1"/>
      <c r="D575" s="1"/>
      <c r="E575" s="21"/>
      <c r="F575" s="21">
        <v>1.3</v>
      </c>
      <c r="G575" s="10">
        <v>0.15</v>
      </c>
      <c r="H575" s="21">
        <v>-2</v>
      </c>
      <c r="I575" s="19">
        <f t="shared" si="91"/>
        <v>-0.39</v>
      </c>
      <c r="J575" s="1"/>
      <c r="K575" s="1"/>
      <c r="L575" s="1"/>
    </row>
    <row r="576" spans="1:12" s="7" customFormat="1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s="7" customFormat="1" ht="63" x14ac:dyDescent="0.25">
      <c r="A577" s="11" t="s">
        <v>282</v>
      </c>
      <c r="B577" s="65" t="s">
        <v>283</v>
      </c>
      <c r="C577" s="13"/>
      <c r="D577" s="14"/>
      <c r="E577" s="14"/>
      <c r="F577" s="14"/>
      <c r="G577" s="14"/>
      <c r="H577" s="14"/>
      <c r="I577" s="14"/>
      <c r="J577" s="23">
        <f>SUM(I578:I594)</f>
        <v>37.704999999999998</v>
      </c>
      <c r="K577" s="20" t="s">
        <v>15</v>
      </c>
      <c r="L577" s="14"/>
    </row>
    <row r="578" spans="1:12" s="7" customFormat="1" ht="20.100000000000001" customHeight="1" x14ac:dyDescent="0.25">
      <c r="A578" s="1"/>
      <c r="B578" s="1"/>
      <c r="C578" s="44" t="s">
        <v>284</v>
      </c>
      <c r="D578" s="19" t="s">
        <v>278</v>
      </c>
      <c r="E578" s="19">
        <v>5.15</v>
      </c>
      <c r="F578" s="19"/>
      <c r="G578" s="19">
        <v>2.54</v>
      </c>
      <c r="H578" s="19">
        <v>1</v>
      </c>
      <c r="I578" s="19">
        <f t="shared" ref="I578:I579" si="92">ROUND(PRODUCT(E578:H578),3)</f>
        <v>13.081</v>
      </c>
      <c r="J578" s="1"/>
      <c r="K578" s="1"/>
      <c r="L578" s="1"/>
    </row>
    <row r="579" spans="1:12" s="7" customFormat="1" ht="20.100000000000001" customHeight="1" x14ac:dyDescent="0.25">
      <c r="A579" s="1"/>
      <c r="B579" s="1"/>
      <c r="C579" s="1"/>
      <c r="D579" s="1"/>
      <c r="E579" s="1"/>
      <c r="F579" s="19">
        <v>1.5</v>
      </c>
      <c r="G579" s="19">
        <v>1.2</v>
      </c>
      <c r="H579" s="19">
        <v>-2</v>
      </c>
      <c r="I579" s="19">
        <f t="shared" si="92"/>
        <v>-3.6</v>
      </c>
      <c r="J579" s="1"/>
      <c r="K579" s="1"/>
      <c r="L579" s="1"/>
    </row>
    <row r="580" spans="1:12" s="7" customFormat="1" ht="20.100000000000001" customHeight="1" x14ac:dyDescent="0.25">
      <c r="A580" s="1"/>
      <c r="B580" s="1"/>
      <c r="C580" s="44" t="s">
        <v>284</v>
      </c>
      <c r="D580" s="19" t="s">
        <v>285</v>
      </c>
      <c r="E580" s="19">
        <v>5.9</v>
      </c>
      <c r="F580" s="19"/>
      <c r="G580" s="19">
        <v>2.54</v>
      </c>
      <c r="H580" s="19">
        <v>1</v>
      </c>
      <c r="I580" s="19">
        <f>ROUND(PRODUCT(E580:H580),3)</f>
        <v>14.986000000000001</v>
      </c>
      <c r="J580" s="1"/>
      <c r="K580" s="1"/>
      <c r="L580" s="1"/>
    </row>
    <row r="581" spans="1:12" s="7" customFormat="1" ht="20.100000000000001" customHeight="1" x14ac:dyDescent="0.25">
      <c r="A581" s="1"/>
      <c r="B581" s="1"/>
      <c r="C581" s="1"/>
      <c r="D581" s="1"/>
      <c r="E581" s="1"/>
      <c r="F581" s="19">
        <v>1.5</v>
      </c>
      <c r="G581" s="19">
        <v>1.2</v>
      </c>
      <c r="H581" s="19">
        <v>-2</v>
      </c>
      <c r="I581" s="19">
        <f t="shared" ref="I581" si="93">ROUND(PRODUCT(E581:H581),3)</f>
        <v>-3.6</v>
      </c>
      <c r="J581" s="1"/>
      <c r="K581" s="1"/>
      <c r="L581" s="1"/>
    </row>
    <row r="582" spans="1:12" s="7" customFormat="1" ht="20.100000000000001" customHeight="1" x14ac:dyDescent="0.25">
      <c r="A582" s="1"/>
      <c r="B582" s="1"/>
      <c r="C582" s="44" t="s">
        <v>284</v>
      </c>
      <c r="D582" s="19" t="s">
        <v>286</v>
      </c>
      <c r="E582" s="19">
        <v>2.5</v>
      </c>
      <c r="F582" s="19"/>
      <c r="G582" s="19">
        <v>2.54</v>
      </c>
      <c r="H582" s="19">
        <v>1</v>
      </c>
      <c r="I582" s="19">
        <f t="shared" ref="I582:I583" si="94">ROUND(PRODUCT(E582:H582),3)</f>
        <v>6.35</v>
      </c>
      <c r="J582" s="1"/>
      <c r="K582" s="1"/>
      <c r="L582" s="1"/>
    </row>
    <row r="583" spans="1:12" s="7" customFormat="1" ht="20.100000000000001" customHeight="1" x14ac:dyDescent="0.25">
      <c r="A583" s="1"/>
      <c r="B583" s="1"/>
      <c r="C583" s="1"/>
      <c r="D583" s="1"/>
      <c r="E583" s="1"/>
      <c r="F583" s="19">
        <v>1.5</v>
      </c>
      <c r="G583" s="19">
        <v>1.2</v>
      </c>
      <c r="H583" s="19">
        <v>-1</v>
      </c>
      <c r="I583" s="19">
        <f t="shared" si="94"/>
        <v>-1.8</v>
      </c>
      <c r="J583" s="1"/>
      <c r="K583" s="1"/>
      <c r="L583" s="1"/>
    </row>
    <row r="584" spans="1:12" s="7" customFormat="1" ht="20.100000000000001" customHeight="1" x14ac:dyDescent="0.25">
      <c r="A584" s="1"/>
      <c r="B584" s="1"/>
      <c r="C584" s="44" t="s">
        <v>287</v>
      </c>
      <c r="D584" s="19" t="s">
        <v>278</v>
      </c>
      <c r="E584" s="19">
        <v>5.25</v>
      </c>
      <c r="F584" s="19"/>
      <c r="G584" s="19">
        <v>2.54</v>
      </c>
      <c r="H584" s="19">
        <v>1</v>
      </c>
      <c r="I584" s="19">
        <f t="shared" ref="I584:I594" si="95">ROUND(PRODUCT(E584:H584),3)</f>
        <v>13.335000000000001</v>
      </c>
      <c r="J584" s="1"/>
      <c r="K584" s="1"/>
      <c r="L584" s="1"/>
    </row>
    <row r="585" spans="1:12" s="7" customFormat="1" ht="20.100000000000001" customHeight="1" x14ac:dyDescent="0.25">
      <c r="A585" s="1"/>
      <c r="B585" s="1"/>
      <c r="C585" s="1"/>
      <c r="D585" s="1"/>
      <c r="E585" s="1"/>
      <c r="F585" s="19">
        <v>1.1499999999999999</v>
      </c>
      <c r="G585" s="19">
        <v>2.1</v>
      </c>
      <c r="H585" s="19">
        <v>-2</v>
      </c>
      <c r="I585" s="19">
        <f t="shared" si="95"/>
        <v>-4.83</v>
      </c>
      <c r="J585" s="1"/>
      <c r="K585" s="1"/>
      <c r="L585" s="1"/>
    </row>
    <row r="586" spans="1:12" s="7" customFormat="1" ht="20.100000000000001" customHeight="1" x14ac:dyDescent="0.25">
      <c r="A586" s="1"/>
      <c r="B586" s="1"/>
      <c r="C586" s="1"/>
      <c r="D586" s="1"/>
      <c r="E586" s="1"/>
      <c r="F586" s="19">
        <v>1.8</v>
      </c>
      <c r="G586" s="19">
        <v>1.2</v>
      </c>
      <c r="H586" s="19">
        <v>-1</v>
      </c>
      <c r="I586" s="19">
        <f t="shared" ref="I586:I587" si="96">ROUND(PRODUCT(E586:H586),3)</f>
        <v>-2.16</v>
      </c>
      <c r="J586" s="1"/>
      <c r="K586" s="1"/>
      <c r="L586" s="1"/>
    </row>
    <row r="587" spans="1:12" s="7" customFormat="1" ht="20.100000000000001" customHeight="1" x14ac:dyDescent="0.25">
      <c r="A587" s="1"/>
      <c r="B587" s="1"/>
      <c r="C587" s="1"/>
      <c r="D587" s="1"/>
      <c r="E587" s="1"/>
      <c r="F587" s="19">
        <v>1.2</v>
      </c>
      <c r="G587" s="19">
        <v>1.2</v>
      </c>
      <c r="H587" s="19">
        <v>-1</v>
      </c>
      <c r="I587" s="19">
        <f t="shared" si="96"/>
        <v>-1.44</v>
      </c>
      <c r="J587" s="1"/>
      <c r="K587" s="1"/>
      <c r="L587" s="1"/>
    </row>
    <row r="588" spans="1:12" s="7" customFormat="1" ht="20.100000000000001" customHeight="1" x14ac:dyDescent="0.25">
      <c r="A588" s="1"/>
      <c r="B588" s="1"/>
      <c r="C588" s="44" t="s">
        <v>287</v>
      </c>
      <c r="D588" s="19" t="s">
        <v>285</v>
      </c>
      <c r="E588" s="19">
        <v>5.9</v>
      </c>
      <c r="F588" s="19"/>
      <c r="G588" s="19">
        <v>2.54</v>
      </c>
      <c r="H588" s="19">
        <v>1</v>
      </c>
      <c r="I588" s="19">
        <f t="shared" si="95"/>
        <v>14.986000000000001</v>
      </c>
      <c r="J588" s="1"/>
      <c r="K588" s="1"/>
      <c r="L588" s="1"/>
    </row>
    <row r="589" spans="1:12" s="7" customFormat="1" ht="20.100000000000001" customHeight="1" x14ac:dyDescent="0.25">
      <c r="A589" s="1"/>
      <c r="B589" s="1"/>
      <c r="C589" s="1"/>
      <c r="D589" s="1"/>
      <c r="E589" s="1"/>
      <c r="F589" s="19">
        <v>1.5</v>
      </c>
      <c r="G589" s="19">
        <v>2.1</v>
      </c>
      <c r="H589" s="19">
        <v>-2</v>
      </c>
      <c r="I589" s="19">
        <f t="shared" si="95"/>
        <v>-6.3</v>
      </c>
      <c r="J589" s="1"/>
      <c r="K589" s="1"/>
      <c r="L589" s="1"/>
    </row>
    <row r="590" spans="1:12" s="7" customFormat="1" ht="20.100000000000001" customHeight="1" x14ac:dyDescent="0.25">
      <c r="A590" s="1"/>
      <c r="B590" s="1"/>
      <c r="C590" s="1"/>
      <c r="D590" s="1"/>
      <c r="E590" s="1"/>
      <c r="F590" s="19">
        <v>1.8</v>
      </c>
      <c r="G590" s="19">
        <v>1.2</v>
      </c>
      <c r="H590" s="19">
        <v>-1</v>
      </c>
      <c r="I590" s="19">
        <f t="shared" si="95"/>
        <v>-2.16</v>
      </c>
      <c r="J590" s="1"/>
      <c r="K590" s="1"/>
      <c r="L590" s="1"/>
    </row>
    <row r="591" spans="1:12" s="7" customFormat="1" ht="20.100000000000001" customHeight="1" x14ac:dyDescent="0.25">
      <c r="A591" s="1"/>
      <c r="B591" s="1"/>
      <c r="C591" s="1"/>
      <c r="D591" s="1"/>
      <c r="E591" s="1"/>
      <c r="F591" s="19">
        <v>1.6</v>
      </c>
      <c r="G591" s="19">
        <v>1.2</v>
      </c>
      <c r="H591" s="19">
        <v>-1</v>
      </c>
      <c r="I591" s="19">
        <f t="shared" ref="I591" si="97">ROUND(PRODUCT(E591:H591),3)</f>
        <v>-1.92</v>
      </c>
      <c r="J591" s="1"/>
      <c r="K591" s="1"/>
      <c r="L591" s="1"/>
    </row>
    <row r="592" spans="1:12" s="7" customFormat="1" ht="20.100000000000001" customHeight="1" x14ac:dyDescent="0.25">
      <c r="A592" s="1"/>
      <c r="B592" s="1"/>
      <c r="C592" s="44" t="s">
        <v>284</v>
      </c>
      <c r="D592" s="19" t="s">
        <v>286</v>
      </c>
      <c r="E592" s="19">
        <v>2.8</v>
      </c>
      <c r="F592" s="19"/>
      <c r="G592" s="19">
        <v>2.54</v>
      </c>
      <c r="H592" s="19">
        <v>1</v>
      </c>
      <c r="I592" s="19">
        <f t="shared" si="95"/>
        <v>7.1120000000000001</v>
      </c>
      <c r="J592" s="1"/>
      <c r="K592" s="1"/>
      <c r="L592" s="1"/>
    </row>
    <row r="593" spans="1:12" s="7" customFormat="1" ht="20.100000000000001" customHeight="1" x14ac:dyDescent="0.25">
      <c r="A593" s="1"/>
      <c r="B593" s="1"/>
      <c r="C593" s="1"/>
      <c r="D593" s="1"/>
      <c r="E593" s="1"/>
      <c r="F593" s="19">
        <v>1.1499999999999999</v>
      </c>
      <c r="G593" s="19">
        <v>2.1</v>
      </c>
      <c r="H593" s="19">
        <v>-1</v>
      </c>
      <c r="I593" s="19">
        <f t="shared" si="95"/>
        <v>-2.415</v>
      </c>
      <c r="J593" s="1"/>
      <c r="K593" s="1"/>
      <c r="L593" s="1"/>
    </row>
    <row r="594" spans="1:12" s="7" customFormat="1" ht="20.100000000000001" customHeight="1" x14ac:dyDescent="0.25">
      <c r="A594" s="1" t="s">
        <v>288</v>
      </c>
      <c r="B594" s="1"/>
      <c r="C594" s="1"/>
      <c r="D594" s="1"/>
      <c r="E594" s="1"/>
      <c r="F594" s="19">
        <v>1.6</v>
      </c>
      <c r="G594" s="19">
        <v>1.2</v>
      </c>
      <c r="H594" s="19">
        <v>-1</v>
      </c>
      <c r="I594" s="19">
        <f t="shared" si="95"/>
        <v>-1.92</v>
      </c>
      <c r="J594" s="1"/>
      <c r="K594" s="1"/>
      <c r="L594" s="1"/>
    </row>
    <row r="595" spans="1:12" s="7" customFormat="1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s="7" customFormat="1" ht="31.5" x14ac:dyDescent="0.25">
      <c r="A596" s="16" t="s">
        <v>418</v>
      </c>
      <c r="B596" s="17" t="s">
        <v>419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s="7" customFormat="1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s="7" customFormat="1" ht="63" x14ac:dyDescent="0.25">
      <c r="A598" s="11" t="s">
        <v>279</v>
      </c>
      <c r="B598" s="12" t="s">
        <v>280</v>
      </c>
      <c r="C598" s="13"/>
      <c r="D598" s="14"/>
      <c r="E598" s="14"/>
      <c r="F598" s="14"/>
      <c r="G598" s="14"/>
      <c r="H598" s="14"/>
      <c r="I598" s="14"/>
      <c r="J598" s="23">
        <f>SUM(I599:I601)</f>
        <v>34.036000000000001</v>
      </c>
      <c r="K598" s="20" t="s">
        <v>15</v>
      </c>
      <c r="L598" s="14"/>
    </row>
    <row r="599" spans="1:12" s="7" customFormat="1" ht="20.100000000000001" customHeight="1" x14ac:dyDescent="0.25">
      <c r="A599" s="1"/>
      <c r="B599" s="1"/>
      <c r="C599" s="44" t="s">
        <v>237</v>
      </c>
      <c r="D599" s="19" t="s">
        <v>281</v>
      </c>
      <c r="E599" s="19">
        <v>4.8</v>
      </c>
      <c r="F599" s="19"/>
      <c r="G599" s="19">
        <v>2.54</v>
      </c>
      <c r="H599" s="19">
        <v>1</v>
      </c>
      <c r="I599" s="19">
        <f t="shared" ref="I599:I601" si="98">ROUND(PRODUCT(E599:H599),3)</f>
        <v>12.192</v>
      </c>
      <c r="J599" s="1"/>
      <c r="K599" s="1"/>
      <c r="L599" s="1"/>
    </row>
    <row r="600" spans="1:12" s="7" customFormat="1" ht="20.100000000000001" customHeight="1" x14ac:dyDescent="0.25">
      <c r="A600" s="1"/>
      <c r="B600" s="1"/>
      <c r="C600" s="44" t="s">
        <v>237</v>
      </c>
      <c r="D600" s="19" t="s">
        <v>272</v>
      </c>
      <c r="E600" s="19">
        <v>2.4</v>
      </c>
      <c r="F600" s="19"/>
      <c r="G600" s="19">
        <v>2.54</v>
      </c>
      <c r="H600" s="19">
        <v>1</v>
      </c>
      <c r="I600" s="19">
        <f t="shared" si="98"/>
        <v>6.0960000000000001</v>
      </c>
      <c r="J600" s="1"/>
      <c r="K600" s="1"/>
      <c r="L600" s="1"/>
    </row>
    <row r="601" spans="1:12" s="7" customFormat="1" ht="20.100000000000001" customHeight="1" x14ac:dyDescent="0.25">
      <c r="A601" s="1"/>
      <c r="B601" s="1"/>
      <c r="C601" s="44" t="s">
        <v>272</v>
      </c>
      <c r="D601" s="19" t="s">
        <v>275</v>
      </c>
      <c r="E601" s="19">
        <v>6.2</v>
      </c>
      <c r="F601" s="19"/>
      <c r="G601" s="19">
        <v>2.54</v>
      </c>
      <c r="H601" s="19">
        <v>1</v>
      </c>
      <c r="I601" s="19">
        <f t="shared" si="98"/>
        <v>15.747999999999999</v>
      </c>
      <c r="J601" s="1"/>
      <c r="K601" s="1"/>
      <c r="L601" s="1"/>
    </row>
    <row r="602" spans="1:12" s="7" customFormat="1" ht="20.100000000000001" customHeight="1" x14ac:dyDescent="0.25">
      <c r="A602" s="1"/>
      <c r="B602" s="1"/>
      <c r="C602" s="44"/>
      <c r="D602" s="19"/>
      <c r="E602" s="19"/>
      <c r="F602" s="19"/>
      <c r="G602" s="19"/>
      <c r="H602" s="19"/>
      <c r="I602" s="19"/>
      <c r="J602" s="1"/>
      <c r="K602" s="1"/>
      <c r="L602" s="1"/>
    </row>
    <row r="603" spans="1:12" s="7" customFormat="1" ht="63" x14ac:dyDescent="0.25">
      <c r="A603" s="11" t="s">
        <v>376</v>
      </c>
      <c r="B603" s="12" t="s">
        <v>377</v>
      </c>
      <c r="C603" s="13"/>
      <c r="D603" s="14"/>
      <c r="E603" s="14"/>
      <c r="F603" s="14"/>
      <c r="G603" s="14"/>
      <c r="H603" s="14"/>
      <c r="I603" s="14"/>
      <c r="J603" s="23">
        <f>SUM(I604:I606)</f>
        <v>11.789000000000001</v>
      </c>
      <c r="K603" s="20" t="s">
        <v>15</v>
      </c>
      <c r="L603" s="14"/>
    </row>
    <row r="604" spans="1:12" s="7" customFormat="1" ht="20.100000000000001" customHeight="1" x14ac:dyDescent="0.25">
      <c r="A604" s="1"/>
      <c r="B604" s="1"/>
      <c r="C604" s="44" t="s">
        <v>284</v>
      </c>
      <c r="D604" s="19" t="s">
        <v>278</v>
      </c>
      <c r="E604" s="19">
        <v>5.15</v>
      </c>
      <c r="F604" s="19"/>
      <c r="G604" s="19">
        <v>0.87</v>
      </c>
      <c r="H604" s="19">
        <v>1</v>
      </c>
      <c r="I604" s="19">
        <f t="shared" ref="I604" si="99">ROUND(PRODUCT(E604:H604),3)</f>
        <v>4.4809999999999999</v>
      </c>
      <c r="J604" s="1"/>
      <c r="K604" s="1"/>
      <c r="L604" s="1"/>
    </row>
    <row r="605" spans="1:12" s="7" customFormat="1" ht="20.100000000000001" customHeight="1" x14ac:dyDescent="0.25">
      <c r="A605" s="1"/>
      <c r="B605" s="1"/>
      <c r="C605" s="44" t="s">
        <v>284</v>
      </c>
      <c r="D605" s="19" t="s">
        <v>285</v>
      </c>
      <c r="E605" s="19">
        <v>5.9</v>
      </c>
      <c r="F605" s="19"/>
      <c r="G605" s="19">
        <v>0.87</v>
      </c>
      <c r="H605" s="19">
        <v>1</v>
      </c>
      <c r="I605" s="19">
        <f>ROUND(PRODUCT(E605:H605),3)</f>
        <v>5.133</v>
      </c>
      <c r="J605" s="1"/>
      <c r="K605" s="1"/>
      <c r="L605" s="1"/>
    </row>
    <row r="606" spans="1:12" s="7" customFormat="1" ht="20.100000000000001" customHeight="1" x14ac:dyDescent="0.25">
      <c r="A606" s="1"/>
      <c r="B606" s="1"/>
      <c r="C606" s="44" t="s">
        <v>284</v>
      </c>
      <c r="D606" s="19" t="s">
        <v>286</v>
      </c>
      <c r="E606" s="19">
        <v>2.5</v>
      </c>
      <c r="F606" s="19"/>
      <c r="G606" s="19">
        <v>0.87</v>
      </c>
      <c r="H606" s="19">
        <v>1</v>
      </c>
      <c r="I606" s="19">
        <f t="shared" ref="I606" si="100">ROUND(PRODUCT(E606:H606),3)</f>
        <v>2.1749999999999998</v>
      </c>
      <c r="J606" s="1"/>
      <c r="K606" s="1"/>
      <c r="L606" s="1"/>
    </row>
    <row r="607" spans="1:12" s="7" customFormat="1" ht="20.100000000000001" customHeight="1" x14ac:dyDescent="0.25">
      <c r="A607" s="1"/>
      <c r="B607" s="1"/>
      <c r="C607" s="44"/>
      <c r="D607" s="19"/>
      <c r="E607" s="19"/>
      <c r="F607" s="19"/>
      <c r="G607" s="19"/>
      <c r="H607" s="19"/>
      <c r="I607" s="19"/>
      <c r="J607" s="1"/>
      <c r="K607" s="1"/>
      <c r="L607" s="1"/>
    </row>
    <row r="608" spans="1:12" s="7" customFormat="1" ht="20.100000000000001" customHeight="1" x14ac:dyDescent="0.25">
      <c r="A608" s="26" t="s">
        <v>201</v>
      </c>
      <c r="B608" s="17" t="s">
        <v>202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s="7" customFormat="1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s="7" customFormat="1" ht="94.5" x14ac:dyDescent="0.25">
      <c r="A610" s="11" t="s">
        <v>203</v>
      </c>
      <c r="B610" s="12" t="s">
        <v>540</v>
      </c>
      <c r="C610" s="13"/>
      <c r="D610" s="14"/>
      <c r="E610" s="14"/>
      <c r="F610" s="14"/>
      <c r="G610" s="14"/>
      <c r="H610" s="14"/>
      <c r="I610" s="14"/>
      <c r="J610" s="23">
        <f>SUM(I611:I612)</f>
        <v>2</v>
      </c>
      <c r="K610" s="20" t="s">
        <v>9</v>
      </c>
      <c r="L610" s="14"/>
    </row>
    <row r="611" spans="1:12" s="7" customFormat="1" ht="20.100000000000001" customHeight="1" x14ac:dyDescent="0.25">
      <c r="A611" s="1"/>
      <c r="B611" s="1"/>
      <c r="C611" s="1"/>
      <c r="D611" s="1"/>
      <c r="E611" s="21"/>
      <c r="F611" s="21"/>
      <c r="G611" s="10"/>
      <c r="H611" s="10">
        <v>1</v>
      </c>
      <c r="I611" s="15">
        <f>ROUND(PRODUCT(E611:H611),3)</f>
        <v>1</v>
      </c>
      <c r="J611" s="1"/>
      <c r="K611" s="1"/>
      <c r="L611" s="24" t="s">
        <v>174</v>
      </c>
    </row>
    <row r="612" spans="1:12" s="7" customFormat="1" ht="20.100000000000001" customHeight="1" x14ac:dyDescent="0.25">
      <c r="A612" s="1"/>
      <c r="B612" s="1"/>
      <c r="C612" s="1"/>
      <c r="D612" s="1"/>
      <c r="E612" s="21"/>
      <c r="F612" s="21"/>
      <c r="G612" s="10"/>
      <c r="H612" s="10">
        <v>1</v>
      </c>
      <c r="I612" s="15">
        <f>ROUND(PRODUCT(E612:H612),3)</f>
        <v>1</v>
      </c>
      <c r="J612" s="1"/>
      <c r="K612" s="1"/>
      <c r="L612" s="24" t="s">
        <v>175</v>
      </c>
    </row>
    <row r="613" spans="1:12" s="7" customFormat="1" ht="20.100000000000001" customHeight="1" x14ac:dyDescent="0.25">
      <c r="A613" s="1"/>
      <c r="B613" s="1"/>
      <c r="C613" s="44"/>
      <c r="D613" s="19"/>
      <c r="E613" s="19"/>
      <c r="F613" s="19"/>
      <c r="G613" s="19"/>
      <c r="H613" s="19"/>
      <c r="I613" s="19"/>
      <c r="J613" s="1"/>
      <c r="K613" s="1"/>
      <c r="L613" s="1"/>
    </row>
    <row r="614" spans="1:12" s="7" customFormat="1" ht="110.25" x14ac:dyDescent="0.25">
      <c r="A614" s="11" t="s">
        <v>203</v>
      </c>
      <c r="B614" s="12" t="s">
        <v>541</v>
      </c>
      <c r="C614" s="13"/>
      <c r="D614" s="14"/>
      <c r="E614" s="14"/>
      <c r="F614" s="14"/>
      <c r="G614" s="14"/>
      <c r="H614" s="14"/>
      <c r="I614" s="14"/>
      <c r="J614" s="23">
        <f>SUM(I615:I616)</f>
        <v>2</v>
      </c>
      <c r="K614" s="20" t="s">
        <v>9</v>
      </c>
      <c r="L614" s="14"/>
    </row>
    <row r="615" spans="1:12" s="7" customFormat="1" ht="20.100000000000001" customHeight="1" x14ac:dyDescent="0.25">
      <c r="A615" s="1"/>
      <c r="B615" s="1"/>
      <c r="C615" s="1"/>
      <c r="D615" s="1"/>
      <c r="E615" s="21"/>
      <c r="F615" s="21"/>
      <c r="G615" s="10"/>
      <c r="H615" s="10">
        <v>1</v>
      </c>
      <c r="I615" s="15">
        <f>ROUND(PRODUCT(E615:H615),3)</f>
        <v>1</v>
      </c>
      <c r="J615" s="1"/>
      <c r="K615" s="1"/>
      <c r="L615" s="24" t="s">
        <v>174</v>
      </c>
    </row>
    <row r="616" spans="1:12" s="7" customFormat="1" ht="20.100000000000001" customHeight="1" x14ac:dyDescent="0.25">
      <c r="A616" s="1"/>
      <c r="B616" s="1"/>
      <c r="C616" s="1"/>
      <c r="D616" s="1"/>
      <c r="E616" s="21"/>
      <c r="F616" s="21"/>
      <c r="G616" s="10"/>
      <c r="H616" s="10">
        <v>1</v>
      </c>
      <c r="I616" s="15">
        <f>ROUND(PRODUCT(E616:H616),3)</f>
        <v>1</v>
      </c>
      <c r="J616" s="1"/>
      <c r="K616" s="1"/>
      <c r="L616" s="24" t="s">
        <v>175</v>
      </c>
    </row>
    <row r="617" spans="1:12" s="7" customFormat="1" ht="20.100000000000001" customHeight="1" x14ac:dyDescent="0.25">
      <c r="A617" s="1"/>
      <c r="B617" s="1"/>
      <c r="C617" s="1"/>
      <c r="D617" s="1"/>
      <c r="E617" s="21"/>
      <c r="F617" s="21"/>
      <c r="G617" s="10"/>
      <c r="H617" s="10"/>
      <c r="I617" s="15"/>
      <c r="J617" s="1"/>
      <c r="K617" s="1"/>
      <c r="L617" s="24"/>
    </row>
    <row r="618" spans="1:12" s="7" customFormat="1" ht="94.5" x14ac:dyDescent="0.25">
      <c r="A618" s="25" t="s">
        <v>203</v>
      </c>
      <c r="B618" s="12" t="s">
        <v>559</v>
      </c>
      <c r="C618" s="13"/>
      <c r="D618" s="14"/>
      <c r="E618" s="14"/>
      <c r="F618" s="14"/>
      <c r="G618" s="14"/>
      <c r="H618" s="14"/>
      <c r="I618" s="14"/>
      <c r="J618" s="23">
        <f>SUM(I619:I620)</f>
        <v>1</v>
      </c>
      <c r="K618" s="20" t="s">
        <v>9</v>
      </c>
      <c r="L618" s="14"/>
    </row>
    <row r="619" spans="1:12" s="7" customFormat="1" ht="20.100000000000001" customHeight="1" x14ac:dyDescent="0.25">
      <c r="A619" s="1"/>
      <c r="B619" s="1"/>
      <c r="C619" s="44"/>
      <c r="D619" s="19"/>
      <c r="E619" s="21"/>
      <c r="F619" s="21"/>
      <c r="G619" s="10"/>
      <c r="H619" s="10">
        <v>1</v>
      </c>
      <c r="I619" s="15">
        <f>ROUND(PRODUCT(E619:H619),3)</f>
        <v>1</v>
      </c>
      <c r="J619" s="1"/>
      <c r="K619" s="1"/>
      <c r="L619" s="24" t="s">
        <v>560</v>
      </c>
    </row>
    <row r="620" spans="1:12" s="7" customFormat="1" ht="20.100000000000001" customHeight="1" x14ac:dyDescent="0.25">
      <c r="A620" s="1"/>
      <c r="B620" s="1"/>
      <c r="C620" s="1"/>
      <c r="D620" s="1"/>
      <c r="E620" s="21"/>
      <c r="F620" s="21"/>
      <c r="G620" s="10"/>
      <c r="H620" s="10"/>
      <c r="I620" s="15"/>
      <c r="J620" s="1"/>
      <c r="K620" s="1"/>
      <c r="L620" s="24"/>
    </row>
    <row r="621" spans="1:12" s="7" customFormat="1" ht="94.5" x14ac:dyDescent="0.25">
      <c r="A621" s="25" t="s">
        <v>203</v>
      </c>
      <c r="B621" s="12" t="s">
        <v>542</v>
      </c>
      <c r="C621" s="13"/>
      <c r="D621" s="14"/>
      <c r="E621" s="14"/>
      <c r="F621" s="14"/>
      <c r="G621" s="14"/>
      <c r="H621" s="14"/>
      <c r="I621" s="14"/>
      <c r="J621" s="23">
        <f>SUM(I622:I623)</f>
        <v>2</v>
      </c>
      <c r="K621" s="20" t="s">
        <v>9</v>
      </c>
      <c r="L621" s="14"/>
    </row>
    <row r="622" spans="1:12" s="7" customFormat="1" ht="20.100000000000001" customHeight="1" x14ac:dyDescent="0.25">
      <c r="A622" s="1"/>
      <c r="B622" s="1"/>
      <c r="C622" s="44"/>
      <c r="D622" s="19"/>
      <c r="E622" s="21"/>
      <c r="F622" s="21"/>
      <c r="G622" s="10"/>
      <c r="H622" s="10">
        <v>2</v>
      </c>
      <c r="I622" s="15">
        <f>ROUND(PRODUCT(E622:H622),3)</f>
        <v>2</v>
      </c>
      <c r="J622" s="1"/>
      <c r="K622" s="1"/>
      <c r="L622" s="24" t="s">
        <v>543</v>
      </c>
    </row>
    <row r="623" spans="1:12" s="7" customFormat="1" ht="20.100000000000001" customHeight="1" x14ac:dyDescent="0.25">
      <c r="A623" s="1"/>
      <c r="B623" s="1"/>
      <c r="C623" s="44"/>
      <c r="D623" s="19"/>
      <c r="E623" s="19"/>
      <c r="F623" s="19"/>
      <c r="G623" s="19"/>
      <c r="H623" s="19"/>
      <c r="I623" s="19"/>
      <c r="J623" s="1"/>
      <c r="K623" s="1"/>
      <c r="L623" s="1"/>
    </row>
    <row r="624" spans="1:12" s="7" customFormat="1" ht="20.100000000000001" customHeight="1" x14ac:dyDescent="0.25">
      <c r="A624" s="16" t="s">
        <v>90</v>
      </c>
      <c r="B624" s="17" t="s">
        <v>91</v>
      </c>
      <c r="C624" s="44"/>
      <c r="D624" s="19"/>
      <c r="E624" s="19"/>
      <c r="F624" s="19"/>
      <c r="G624" s="19"/>
      <c r="H624" s="19"/>
      <c r="I624" s="19"/>
      <c r="J624" s="1"/>
      <c r="K624" s="1"/>
      <c r="L624" s="1"/>
    </row>
    <row r="625" spans="1:12" s="7" customFormat="1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s="7" customFormat="1" ht="20.100000000000001" customHeight="1" x14ac:dyDescent="0.25">
      <c r="A626" s="16" t="s">
        <v>204</v>
      </c>
      <c r="B626" s="17" t="s">
        <v>205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s="7" customFormat="1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s="7" customFormat="1" ht="47.25" x14ac:dyDescent="0.25">
      <c r="A628" s="11" t="s">
        <v>206</v>
      </c>
      <c r="B628" s="12" t="s">
        <v>207</v>
      </c>
      <c r="C628" s="13"/>
      <c r="D628" s="14"/>
      <c r="E628" s="14"/>
      <c r="F628" s="14"/>
      <c r="G628" s="14"/>
      <c r="H628" s="14"/>
      <c r="I628" s="14"/>
      <c r="J628" s="23">
        <f>SUM(I629)</f>
        <v>1</v>
      </c>
      <c r="K628" s="20" t="s">
        <v>9</v>
      </c>
      <c r="L628" s="14"/>
    </row>
    <row r="629" spans="1:12" s="7" customFormat="1" ht="20.100000000000001" customHeight="1" x14ac:dyDescent="0.25">
      <c r="A629" s="1"/>
      <c r="B629" s="1"/>
      <c r="C629" s="1"/>
      <c r="D629" s="1"/>
      <c r="E629" s="21"/>
      <c r="F629" s="21"/>
      <c r="G629" s="10"/>
      <c r="H629" s="10">
        <v>1</v>
      </c>
      <c r="I629" s="15">
        <f>ROUND(PRODUCT(E629:H629),3)</f>
        <v>1</v>
      </c>
      <c r="J629" s="1"/>
      <c r="K629" s="1"/>
      <c r="L629" s="1"/>
    </row>
    <row r="630" spans="1:12" s="7" customFormat="1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s="7" customFormat="1" ht="20.100000000000001" customHeight="1" x14ac:dyDescent="0.25">
      <c r="A631" s="16" t="s">
        <v>84</v>
      </c>
      <c r="B631" s="17" t="s">
        <v>85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s="7" customFormat="1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s="7" customFormat="1" ht="47.25" x14ac:dyDescent="0.25">
      <c r="A633" s="11" t="s">
        <v>64</v>
      </c>
      <c r="B633" s="12" t="s">
        <v>80</v>
      </c>
      <c r="C633" s="13"/>
      <c r="D633" s="14"/>
      <c r="E633" s="18"/>
      <c r="F633" s="18"/>
      <c r="G633" s="18"/>
      <c r="H633" s="18"/>
      <c r="I633" s="18"/>
      <c r="J633" s="43">
        <f>SUM(I634)</f>
        <v>7</v>
      </c>
      <c r="K633" s="20" t="s">
        <v>9</v>
      </c>
      <c r="L633" s="14"/>
    </row>
    <row r="634" spans="1:12" s="7" customFormat="1" ht="20.25" customHeight="1" x14ac:dyDescent="0.25">
      <c r="A634" s="27"/>
      <c r="B634" s="28"/>
      <c r="C634" s="75"/>
      <c r="D634" s="75"/>
      <c r="E634" s="15"/>
      <c r="F634" s="15"/>
      <c r="G634" s="15"/>
      <c r="H634" s="15">
        <v>7</v>
      </c>
      <c r="I634" s="15">
        <f t="shared" ref="I634" si="101">ROUND(PRODUCT(E634:H634),2)</f>
        <v>7</v>
      </c>
      <c r="J634" s="29"/>
      <c r="K634" s="29"/>
      <c r="L634" s="30" t="s">
        <v>81</v>
      </c>
    </row>
    <row r="635" spans="1:12" s="7" customFormat="1" ht="20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s="7" customFormat="1" ht="47.25" x14ac:dyDescent="0.25">
      <c r="A636" s="11" t="s">
        <v>64</v>
      </c>
      <c r="B636" s="12" t="s">
        <v>82</v>
      </c>
      <c r="C636" s="13"/>
      <c r="D636" s="14"/>
      <c r="E636" s="18"/>
      <c r="F636" s="18"/>
      <c r="G636" s="18"/>
      <c r="H636" s="18"/>
      <c r="I636" s="18"/>
      <c r="J636" s="43">
        <f>SUM(I637)</f>
        <v>4</v>
      </c>
      <c r="K636" s="20" t="s">
        <v>9</v>
      </c>
      <c r="L636" s="14"/>
    </row>
    <row r="637" spans="1:12" s="7" customFormat="1" ht="20.25" customHeight="1" x14ac:dyDescent="0.25">
      <c r="A637" s="27"/>
      <c r="B637" s="28"/>
      <c r="C637" s="75"/>
      <c r="D637" s="75"/>
      <c r="E637" s="15"/>
      <c r="F637" s="15"/>
      <c r="G637" s="15"/>
      <c r="H637" s="15">
        <v>4</v>
      </c>
      <c r="I637" s="15">
        <f t="shared" ref="I637" si="102">ROUND(PRODUCT(E637:H637),2)</f>
        <v>4</v>
      </c>
      <c r="J637" s="29"/>
      <c r="K637" s="29"/>
      <c r="L637" s="30" t="s">
        <v>83</v>
      </c>
    </row>
    <row r="638" spans="1:12" s="7" customFormat="1" ht="20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s="7" customFormat="1" ht="47.25" x14ac:dyDescent="0.25">
      <c r="A639" s="11" t="s">
        <v>64</v>
      </c>
      <c r="B639" s="12" t="s">
        <v>479</v>
      </c>
      <c r="C639" s="13"/>
      <c r="D639" s="14"/>
      <c r="E639" s="18"/>
      <c r="F639" s="18"/>
      <c r="G639" s="18"/>
      <c r="H639" s="18"/>
      <c r="I639" s="18"/>
      <c r="J639" s="43">
        <f>SUM(I640)</f>
        <v>7</v>
      </c>
      <c r="K639" s="20" t="s">
        <v>9</v>
      </c>
      <c r="L639" s="14"/>
    </row>
    <row r="640" spans="1:12" s="7" customFormat="1" ht="20.100000000000001" customHeight="1" x14ac:dyDescent="0.25">
      <c r="A640" s="27"/>
      <c r="B640" s="28"/>
      <c r="C640" s="75"/>
      <c r="D640" s="75"/>
      <c r="E640" s="15"/>
      <c r="F640" s="15"/>
      <c r="G640" s="15"/>
      <c r="H640" s="19">
        <v>7</v>
      </c>
      <c r="I640" s="19">
        <f>ROUND(PRODUCT(E640:H640),2)</f>
        <v>7</v>
      </c>
      <c r="J640" s="29"/>
      <c r="K640" s="29"/>
      <c r="L640" s="24" t="s">
        <v>66</v>
      </c>
    </row>
    <row r="641" spans="1:12" s="7" customFormat="1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s="7" customFormat="1" ht="47.25" x14ac:dyDescent="0.25">
      <c r="A642" s="11" t="s">
        <v>64</v>
      </c>
      <c r="B642" s="12" t="s">
        <v>65</v>
      </c>
      <c r="C642" s="13"/>
      <c r="D642" s="14"/>
      <c r="E642" s="18"/>
      <c r="F642" s="18"/>
      <c r="G642" s="18"/>
      <c r="H642" s="18"/>
      <c r="I642" s="18"/>
      <c r="J642" s="43">
        <f>SUM(I643)</f>
        <v>2</v>
      </c>
      <c r="K642" s="20" t="s">
        <v>9</v>
      </c>
      <c r="L642" s="14"/>
    </row>
    <row r="643" spans="1:12" s="7" customFormat="1" ht="20.100000000000001" customHeight="1" x14ac:dyDescent="0.25">
      <c r="A643" s="27"/>
      <c r="B643" s="28"/>
      <c r="C643" s="75"/>
      <c r="D643" s="75"/>
      <c r="E643" s="15"/>
      <c r="F643" s="15"/>
      <c r="G643" s="15"/>
      <c r="H643" s="19">
        <v>2</v>
      </c>
      <c r="I643" s="19">
        <f>ROUND(PRODUCT(E643:H643),2)</f>
        <v>2</v>
      </c>
      <c r="J643" s="29"/>
      <c r="K643" s="29"/>
      <c r="L643" s="24" t="s">
        <v>67</v>
      </c>
    </row>
    <row r="644" spans="1:12" s="7" customFormat="1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s="7" customFormat="1" ht="47.25" x14ac:dyDescent="0.25">
      <c r="A645" s="11" t="s">
        <v>64</v>
      </c>
      <c r="B645" s="12" t="s">
        <v>480</v>
      </c>
      <c r="C645" s="13"/>
      <c r="D645" s="14"/>
      <c r="E645" s="18"/>
      <c r="F645" s="18"/>
      <c r="G645" s="18"/>
      <c r="H645" s="18"/>
      <c r="I645" s="18"/>
      <c r="J645" s="43">
        <f>SUM(I646)</f>
        <v>1</v>
      </c>
      <c r="K645" s="20" t="s">
        <v>9</v>
      </c>
      <c r="L645" s="14"/>
    </row>
    <row r="646" spans="1:12" s="7" customFormat="1" ht="20.100000000000001" customHeight="1" x14ac:dyDescent="0.25">
      <c r="A646" s="27"/>
      <c r="B646" s="28"/>
      <c r="C646" s="75"/>
      <c r="D646" s="75"/>
      <c r="E646" s="15"/>
      <c r="F646" s="15"/>
      <c r="G646" s="15"/>
      <c r="H646" s="15">
        <v>1</v>
      </c>
      <c r="I646" s="15">
        <f t="shared" ref="I646" si="103">ROUND(PRODUCT(E646:H646),2)</f>
        <v>1</v>
      </c>
      <c r="J646" s="29"/>
      <c r="K646" s="29"/>
      <c r="L646" s="24" t="s">
        <v>68</v>
      </c>
    </row>
    <row r="647" spans="1:12" s="7" customFormat="1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s="7" customFormat="1" ht="47.25" x14ac:dyDescent="0.25">
      <c r="A648" s="11" t="s">
        <v>64</v>
      </c>
      <c r="B648" s="12" t="s">
        <v>481</v>
      </c>
      <c r="C648" s="13"/>
      <c r="D648" s="14"/>
      <c r="E648" s="18"/>
      <c r="F648" s="18"/>
      <c r="G648" s="18"/>
      <c r="H648" s="18"/>
      <c r="I648" s="18"/>
      <c r="J648" s="43">
        <f>SUM(I649)</f>
        <v>1</v>
      </c>
      <c r="K648" s="20" t="s">
        <v>9</v>
      </c>
      <c r="L648" s="14"/>
    </row>
    <row r="649" spans="1:12" s="7" customFormat="1" ht="20.100000000000001" customHeight="1" x14ac:dyDescent="0.25">
      <c r="A649" s="27"/>
      <c r="B649" s="28"/>
      <c r="C649" s="75"/>
      <c r="D649" s="75"/>
      <c r="E649" s="15"/>
      <c r="F649" s="15"/>
      <c r="G649" s="15"/>
      <c r="H649" s="15">
        <v>1</v>
      </c>
      <c r="I649" s="15">
        <f t="shared" ref="I649" si="104">ROUND(PRODUCT(E649:H649),2)</f>
        <v>1</v>
      </c>
      <c r="J649" s="29"/>
      <c r="K649" s="29"/>
      <c r="L649" s="24" t="s">
        <v>69</v>
      </c>
    </row>
    <row r="650" spans="1:12" s="7" customFormat="1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s="7" customFormat="1" ht="47.25" x14ac:dyDescent="0.25">
      <c r="A651" s="11" t="s">
        <v>64</v>
      </c>
      <c r="B651" s="12" t="s">
        <v>71</v>
      </c>
      <c r="C651" s="13"/>
      <c r="D651" s="14"/>
      <c r="E651" s="18"/>
      <c r="F651" s="18"/>
      <c r="G651" s="18"/>
      <c r="H651" s="18"/>
      <c r="I651" s="18"/>
      <c r="J651" s="43">
        <f>SUM(I652:I652)</f>
        <v>1</v>
      </c>
      <c r="K651" s="20" t="s">
        <v>9</v>
      </c>
      <c r="L651" s="14"/>
    </row>
    <row r="652" spans="1:12" s="7" customFormat="1" ht="20.100000000000001" customHeight="1" x14ac:dyDescent="0.25">
      <c r="A652" s="27"/>
      <c r="B652" s="28"/>
      <c r="C652" s="75"/>
      <c r="D652" s="75"/>
      <c r="E652" s="15"/>
      <c r="F652" s="15"/>
      <c r="G652" s="15"/>
      <c r="H652" s="15">
        <v>1</v>
      </c>
      <c r="I652" s="15">
        <f t="shared" ref="I652" si="105">ROUND(PRODUCT(E652:H652),2)</f>
        <v>1</v>
      </c>
      <c r="J652" s="29"/>
      <c r="K652" s="29"/>
      <c r="L652" s="24" t="s">
        <v>70</v>
      </c>
    </row>
    <row r="653" spans="1:12" s="7" customFormat="1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s="7" customFormat="1" ht="47.25" x14ac:dyDescent="0.25">
      <c r="A654" s="11" t="s">
        <v>64</v>
      </c>
      <c r="B654" s="12" t="s">
        <v>73</v>
      </c>
      <c r="C654" s="13"/>
      <c r="D654" s="14"/>
      <c r="E654" s="18"/>
      <c r="F654" s="18"/>
      <c r="G654" s="18"/>
      <c r="H654" s="18"/>
      <c r="I654" s="18"/>
      <c r="J654" s="43">
        <f>SUM(I655:I655)</f>
        <v>1</v>
      </c>
      <c r="K654" s="20" t="s">
        <v>9</v>
      </c>
      <c r="L654" s="14"/>
    </row>
    <row r="655" spans="1:12" s="7" customFormat="1" ht="20.100000000000001" customHeight="1" x14ac:dyDescent="0.25">
      <c r="A655" s="27"/>
      <c r="B655" s="28"/>
      <c r="C655" s="75"/>
      <c r="D655" s="75"/>
      <c r="E655" s="15"/>
      <c r="F655" s="1"/>
      <c r="G655" s="15"/>
      <c r="H655" s="15">
        <v>1</v>
      </c>
      <c r="I655" s="15">
        <f t="shared" ref="I655" si="106">ROUND(PRODUCT(E655:H655),2)</f>
        <v>1</v>
      </c>
      <c r="J655" s="29"/>
      <c r="K655" s="29"/>
      <c r="L655" s="24" t="s">
        <v>72</v>
      </c>
    </row>
    <row r="656" spans="1:12" s="7" customFormat="1" ht="20.100000000000001" customHeight="1" x14ac:dyDescent="0.25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s="7" customFormat="1" ht="47.25" x14ac:dyDescent="0.25">
      <c r="A657" s="11" t="s">
        <v>64</v>
      </c>
      <c r="B657" s="12" t="s">
        <v>76</v>
      </c>
      <c r="C657" s="13"/>
      <c r="D657" s="14"/>
      <c r="E657" s="18"/>
      <c r="F657" s="18"/>
      <c r="G657" s="18"/>
      <c r="H657" s="18"/>
      <c r="I657" s="18"/>
      <c r="J657" s="43">
        <f>SUM(I658:I658)</f>
        <v>5</v>
      </c>
      <c r="K657" s="20" t="s">
        <v>9</v>
      </c>
      <c r="L657" s="14"/>
    </row>
    <row r="658" spans="1:12" s="7" customFormat="1" ht="20.100000000000001" customHeight="1" x14ac:dyDescent="0.25">
      <c r="A658" s="27"/>
      <c r="B658" s="28"/>
      <c r="C658" s="75"/>
      <c r="D658" s="75"/>
      <c r="E658" s="15"/>
      <c r="F658" s="15"/>
      <c r="G658" s="15"/>
      <c r="H658" s="15">
        <v>5</v>
      </c>
      <c r="I658" s="15">
        <f t="shared" ref="I658" si="107">ROUND(PRODUCT(E658:H658),2)</f>
        <v>5</v>
      </c>
      <c r="J658" s="29"/>
      <c r="K658" s="29"/>
      <c r="L658" s="24" t="s">
        <v>74</v>
      </c>
    </row>
    <row r="659" spans="1:12" s="7" customFormat="1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s="7" customFormat="1" ht="47.25" x14ac:dyDescent="0.25">
      <c r="A660" s="11" t="s">
        <v>64</v>
      </c>
      <c r="B660" s="12" t="s">
        <v>482</v>
      </c>
      <c r="C660" s="13"/>
      <c r="D660" s="14"/>
      <c r="E660" s="18"/>
      <c r="F660" s="18"/>
      <c r="G660" s="18"/>
      <c r="H660" s="18"/>
      <c r="I660" s="18"/>
      <c r="J660" s="43">
        <f>SUM(I661:I661)</f>
        <v>2</v>
      </c>
      <c r="K660" s="20" t="s">
        <v>9</v>
      </c>
      <c r="L660" s="14"/>
    </row>
    <row r="661" spans="1:12" s="7" customFormat="1" ht="20.100000000000001" customHeight="1" x14ac:dyDescent="0.25">
      <c r="A661" s="27"/>
      <c r="B661" s="28"/>
      <c r="C661" s="75"/>
      <c r="D661" s="75"/>
      <c r="E661" s="15"/>
      <c r="F661" s="15"/>
      <c r="G661" s="15"/>
      <c r="H661" s="15">
        <v>2</v>
      </c>
      <c r="I661" s="15">
        <f t="shared" ref="I661" si="108">ROUND(PRODUCT(E661:H661),2)</f>
        <v>2</v>
      </c>
      <c r="J661" s="29"/>
      <c r="K661" s="29"/>
      <c r="L661" s="24" t="s">
        <v>75</v>
      </c>
    </row>
    <row r="662" spans="1:12" s="7" customFormat="1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s="7" customFormat="1" ht="47.25" x14ac:dyDescent="0.25">
      <c r="A663" s="11" t="s">
        <v>64</v>
      </c>
      <c r="B663" s="12" t="s">
        <v>483</v>
      </c>
      <c r="C663" s="13"/>
      <c r="D663" s="14"/>
      <c r="E663" s="18"/>
      <c r="F663" s="18"/>
      <c r="G663" s="18"/>
      <c r="H663" s="18"/>
      <c r="I663" s="18"/>
      <c r="J663" s="43">
        <f>SUM(I664:I664)</f>
        <v>1</v>
      </c>
      <c r="K663" s="20" t="s">
        <v>9</v>
      </c>
      <c r="L663" s="14"/>
    </row>
    <row r="664" spans="1:12" s="7" customFormat="1" ht="20.100000000000001" customHeight="1" x14ac:dyDescent="0.25">
      <c r="A664" s="27"/>
      <c r="B664" s="28"/>
      <c r="C664" s="75"/>
      <c r="D664" s="75"/>
      <c r="E664" s="15"/>
      <c r="F664" s="15"/>
      <c r="G664" s="15"/>
      <c r="H664" s="15">
        <v>1</v>
      </c>
      <c r="I664" s="15">
        <f t="shared" ref="I664" si="109">ROUND(PRODUCT(E664:H664),2)</f>
        <v>1</v>
      </c>
      <c r="J664" s="29"/>
      <c r="K664" s="29"/>
      <c r="L664" s="24" t="s">
        <v>77</v>
      </c>
    </row>
    <row r="665" spans="1:12" s="7" customFormat="1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s="7" customFormat="1" ht="47.25" x14ac:dyDescent="0.25">
      <c r="A666" s="11" t="s">
        <v>64</v>
      </c>
      <c r="B666" s="12" t="s">
        <v>79</v>
      </c>
      <c r="C666" s="13"/>
      <c r="D666" s="14"/>
      <c r="E666" s="18"/>
      <c r="F666" s="18"/>
      <c r="G666" s="18"/>
      <c r="H666" s="18"/>
      <c r="I666" s="18"/>
      <c r="J666" s="43">
        <f>SUM(I667:I667)</f>
        <v>2</v>
      </c>
      <c r="K666" s="20" t="s">
        <v>9</v>
      </c>
      <c r="L666" s="14"/>
    </row>
    <row r="667" spans="1:12" s="7" customFormat="1" ht="20.100000000000001" customHeight="1" x14ac:dyDescent="0.25">
      <c r="A667" s="27"/>
      <c r="B667" s="28"/>
      <c r="C667" s="75"/>
      <c r="D667" s="75"/>
      <c r="E667" s="15"/>
      <c r="F667" s="15"/>
      <c r="G667" s="15"/>
      <c r="H667" s="15">
        <v>2</v>
      </c>
      <c r="I667" s="15">
        <f t="shared" ref="I667" si="110">ROUND(PRODUCT(E667:H667),2)</f>
        <v>2</v>
      </c>
      <c r="J667" s="29"/>
      <c r="K667" s="29"/>
      <c r="L667" s="24" t="s">
        <v>78</v>
      </c>
    </row>
    <row r="668" spans="1:12" s="7" customFormat="1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s="7" customFormat="1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s="7" customFormat="1" ht="20.100000000000001" customHeight="1" x14ac:dyDescent="0.25">
      <c r="A670" s="16" t="s">
        <v>88</v>
      </c>
      <c r="B670" s="17" t="s">
        <v>89</v>
      </c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s="7" customFormat="1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s="7" customFormat="1" ht="47.25" x14ac:dyDescent="0.25">
      <c r="A672" s="11" t="s">
        <v>86</v>
      </c>
      <c r="B672" s="12" t="s">
        <v>87</v>
      </c>
      <c r="C672" s="13"/>
      <c r="D672" s="14"/>
      <c r="E672" s="14"/>
      <c r="F672" s="14"/>
      <c r="G672" s="14"/>
      <c r="H672" s="14"/>
      <c r="I672" s="14"/>
      <c r="J672" s="43">
        <f>SUM(I673)</f>
        <v>8</v>
      </c>
      <c r="K672" s="20" t="s">
        <v>9</v>
      </c>
      <c r="L672" s="14"/>
    </row>
    <row r="673" spans="1:12" s="7" customFormat="1" ht="20.100000000000001" customHeight="1" x14ac:dyDescent="0.25">
      <c r="A673" s="1"/>
      <c r="B673" s="1"/>
      <c r="C673" s="1"/>
      <c r="D673" s="1"/>
      <c r="E673" s="15">
        <v>4</v>
      </c>
      <c r="F673" s="15"/>
      <c r="G673" s="15"/>
      <c r="H673" s="15">
        <v>2</v>
      </c>
      <c r="I673" s="15">
        <f t="shared" ref="I673" si="111">ROUND(PRODUCT(E673:H673),2)</f>
        <v>8</v>
      </c>
      <c r="J673" s="29"/>
      <c r="K673" s="29"/>
      <c r="L673" s="1"/>
    </row>
    <row r="674" spans="1:12" s="7" customFormat="1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s="7" customFormat="1" ht="20.100000000000001" customHeight="1" x14ac:dyDescent="0.25">
      <c r="A675" s="26" t="s">
        <v>51</v>
      </c>
      <c r="B675" s="17" t="s">
        <v>52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s="7" customFormat="1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s="7" customFormat="1" ht="20.100000000000001" customHeight="1" x14ac:dyDescent="0.25">
      <c r="A677" s="26" t="s">
        <v>62</v>
      </c>
      <c r="B677" s="17" t="s">
        <v>63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s="7" customFormat="1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s="7" customFormat="1" ht="78.75" x14ac:dyDescent="0.25">
      <c r="A679" s="25" t="s">
        <v>444</v>
      </c>
      <c r="B679" s="12" t="s">
        <v>443</v>
      </c>
      <c r="C679" s="13"/>
      <c r="D679" s="14"/>
      <c r="E679" s="14"/>
      <c r="F679" s="14"/>
      <c r="G679" s="14"/>
      <c r="H679" s="14"/>
      <c r="I679" s="14"/>
      <c r="J679" s="23">
        <f>SUM(I680)</f>
        <v>1</v>
      </c>
      <c r="K679" s="20" t="s">
        <v>9</v>
      </c>
      <c r="L679" s="14"/>
    </row>
    <row r="680" spans="1:12" s="7" customFormat="1" ht="20.100000000000001" customHeight="1" x14ac:dyDescent="0.25">
      <c r="A680" s="24"/>
      <c r="B680" s="24"/>
      <c r="C680" s="44"/>
      <c r="D680" s="19"/>
      <c r="E680" s="19"/>
      <c r="F680" s="19"/>
      <c r="G680" s="19"/>
      <c r="H680" s="19">
        <v>1</v>
      </c>
      <c r="I680" s="19">
        <f t="shared" ref="I680" si="112">ROUND(PRODUCT(E680:H680),3)</f>
        <v>1</v>
      </c>
      <c r="J680" s="24"/>
      <c r="K680" s="24"/>
      <c r="L680" s="24" t="s">
        <v>446</v>
      </c>
    </row>
    <row r="681" spans="1:12" s="7" customFormat="1" ht="20.100000000000001" customHeight="1" x14ac:dyDescent="0.25">
      <c r="A681" s="24"/>
      <c r="B681" s="24"/>
      <c r="C681" s="44"/>
      <c r="D681" s="19"/>
      <c r="E681" s="19"/>
      <c r="F681" s="19"/>
      <c r="G681" s="19"/>
      <c r="H681" s="19"/>
      <c r="I681" s="15"/>
      <c r="J681" s="24"/>
      <c r="K681" s="24"/>
      <c r="L681" s="24"/>
    </row>
    <row r="682" spans="1:12" s="7" customFormat="1" ht="20.100000000000001" customHeight="1" x14ac:dyDescent="0.25">
      <c r="A682" s="24"/>
      <c r="B682" s="24"/>
      <c r="C682" s="44"/>
      <c r="D682" s="19"/>
      <c r="E682" s="19"/>
      <c r="F682" s="19"/>
      <c r="G682" s="19"/>
      <c r="H682" s="19"/>
      <c r="I682" s="15"/>
      <c r="J682" s="24"/>
      <c r="K682" s="24"/>
      <c r="L682" s="24"/>
    </row>
    <row r="683" spans="1:12" s="7" customFormat="1" ht="78.75" x14ac:dyDescent="0.25">
      <c r="A683" s="25" t="s">
        <v>444</v>
      </c>
      <c r="B683" s="12" t="s">
        <v>445</v>
      </c>
      <c r="C683" s="13"/>
      <c r="D683" s="14"/>
      <c r="E683" s="14"/>
      <c r="F683" s="14"/>
      <c r="G683" s="14"/>
      <c r="H683" s="14"/>
      <c r="I683" s="14"/>
      <c r="J683" s="23">
        <f>SUM(I684)</f>
        <v>1</v>
      </c>
      <c r="K683" s="20" t="s">
        <v>9</v>
      </c>
      <c r="L683" s="14"/>
    </row>
    <row r="684" spans="1:12" s="7" customFormat="1" ht="20.100000000000001" customHeight="1" x14ac:dyDescent="0.25">
      <c r="A684" s="24"/>
      <c r="B684" s="24"/>
      <c r="C684" s="44"/>
      <c r="D684" s="19"/>
      <c r="E684" s="19"/>
      <c r="F684" s="19"/>
      <c r="G684" s="19"/>
      <c r="H684" s="19">
        <v>1</v>
      </c>
      <c r="I684" s="19">
        <f t="shared" ref="I684" si="113">ROUND(PRODUCT(E684:H684),3)</f>
        <v>1</v>
      </c>
      <c r="J684" s="24"/>
      <c r="K684" s="24"/>
      <c r="L684" s="24" t="s">
        <v>447</v>
      </c>
    </row>
    <row r="685" spans="1:12" s="7" customFormat="1" ht="20.100000000000001" customHeight="1" x14ac:dyDescent="0.25">
      <c r="A685" s="24"/>
      <c r="B685" s="24"/>
      <c r="C685" s="44"/>
      <c r="D685" s="19"/>
      <c r="E685" s="19"/>
      <c r="F685" s="19"/>
      <c r="G685" s="19"/>
      <c r="H685" s="19"/>
      <c r="I685" s="15"/>
      <c r="J685" s="24"/>
      <c r="K685" s="24"/>
      <c r="L685" s="24"/>
    </row>
    <row r="686" spans="1:12" s="7" customFormat="1" ht="78.75" x14ac:dyDescent="0.25">
      <c r="A686" s="25" t="s">
        <v>444</v>
      </c>
      <c r="B686" s="12" t="s">
        <v>448</v>
      </c>
      <c r="C686" s="13"/>
      <c r="D686" s="14"/>
      <c r="E686" s="14"/>
      <c r="F686" s="14"/>
      <c r="G686" s="14"/>
      <c r="H686" s="14"/>
      <c r="I686" s="14"/>
      <c r="J686" s="23">
        <f>SUM(I687)</f>
        <v>1</v>
      </c>
      <c r="K686" s="20" t="s">
        <v>9</v>
      </c>
      <c r="L686" s="14"/>
    </row>
    <row r="687" spans="1:12" s="7" customFormat="1" ht="20.100000000000001" customHeight="1" x14ac:dyDescent="0.25">
      <c r="A687" s="24"/>
      <c r="B687" s="24"/>
      <c r="C687" s="44"/>
      <c r="D687" s="19"/>
      <c r="E687" s="19"/>
      <c r="F687" s="19"/>
      <c r="G687" s="19"/>
      <c r="H687" s="19">
        <v>1</v>
      </c>
      <c r="I687" s="19">
        <f t="shared" ref="I687" si="114">ROUND(PRODUCT(E687:H687),3)</f>
        <v>1</v>
      </c>
      <c r="J687" s="24"/>
      <c r="K687" s="24"/>
      <c r="L687" s="24" t="s">
        <v>449</v>
      </c>
    </row>
    <row r="688" spans="1:12" s="7" customFormat="1" ht="20.100000000000001" customHeight="1" x14ac:dyDescent="0.25">
      <c r="A688" s="24"/>
      <c r="B688" s="24"/>
      <c r="C688" s="44"/>
      <c r="D688" s="19"/>
      <c r="E688" s="19"/>
      <c r="F688" s="19"/>
      <c r="G688" s="19"/>
      <c r="H688" s="19"/>
      <c r="I688" s="15"/>
      <c r="J688" s="24"/>
      <c r="K688" s="24"/>
      <c r="L688" s="24"/>
    </row>
    <row r="689" spans="1:12" s="7" customFormat="1" ht="78.75" x14ac:dyDescent="0.25">
      <c r="A689" s="25" t="s">
        <v>444</v>
      </c>
      <c r="B689" s="12" t="s">
        <v>450</v>
      </c>
      <c r="C689" s="13"/>
      <c r="D689" s="14"/>
      <c r="E689" s="14"/>
      <c r="F689" s="14"/>
      <c r="G689" s="14"/>
      <c r="H689" s="14"/>
      <c r="I689" s="14"/>
      <c r="J689" s="23">
        <f>SUM(I690)</f>
        <v>1</v>
      </c>
      <c r="K689" s="20" t="s">
        <v>9</v>
      </c>
      <c r="L689" s="14"/>
    </row>
    <row r="690" spans="1:12" s="7" customFormat="1" ht="20.100000000000001" customHeight="1" x14ac:dyDescent="0.25">
      <c r="A690" s="24"/>
      <c r="B690" s="24"/>
      <c r="C690" s="44"/>
      <c r="D690" s="19"/>
      <c r="E690" s="19"/>
      <c r="F690" s="19"/>
      <c r="G690" s="19"/>
      <c r="H690" s="19">
        <v>1</v>
      </c>
      <c r="I690" s="19">
        <f t="shared" ref="I690" si="115">ROUND(PRODUCT(E690:H690),3)</f>
        <v>1</v>
      </c>
      <c r="J690" s="24"/>
      <c r="K690" s="24"/>
      <c r="L690" s="24" t="s">
        <v>451</v>
      </c>
    </row>
    <row r="691" spans="1:12" s="7" customFormat="1" ht="20.100000000000001" customHeight="1" x14ac:dyDescent="0.25">
      <c r="A691" s="24"/>
      <c r="B691" s="24"/>
      <c r="C691" s="44"/>
      <c r="D691" s="19"/>
      <c r="E691" s="19"/>
      <c r="F691" s="19"/>
      <c r="G691" s="19"/>
      <c r="H691" s="19"/>
      <c r="I691" s="15"/>
      <c r="J691" s="24"/>
      <c r="K691" s="24"/>
      <c r="L691" s="24"/>
    </row>
    <row r="692" spans="1:12" s="7" customFormat="1" ht="20.100000000000001" customHeight="1" x14ac:dyDescent="0.25">
      <c r="A692" s="24"/>
      <c r="B692" s="24"/>
      <c r="C692" s="44"/>
      <c r="D692" s="19"/>
      <c r="E692" s="19"/>
      <c r="F692" s="19"/>
      <c r="G692" s="19"/>
      <c r="H692" s="19"/>
      <c r="I692" s="15"/>
      <c r="J692" s="24"/>
      <c r="K692" s="24"/>
      <c r="L692" s="24"/>
    </row>
    <row r="693" spans="1:12" s="7" customFormat="1" ht="63" x14ac:dyDescent="0.25">
      <c r="A693" s="25" t="s">
        <v>444</v>
      </c>
      <c r="B693" s="12" t="s">
        <v>453</v>
      </c>
      <c r="C693" s="13"/>
      <c r="D693" s="14"/>
      <c r="E693" s="14"/>
      <c r="F693" s="14"/>
      <c r="G693" s="14"/>
      <c r="H693" s="14"/>
      <c r="I693" s="14"/>
      <c r="J693" s="23">
        <f>SUM(I694)</f>
        <v>1</v>
      </c>
      <c r="K693" s="20" t="s">
        <v>9</v>
      </c>
      <c r="L693" s="14"/>
    </row>
    <row r="694" spans="1:12" s="7" customFormat="1" ht="20.100000000000001" customHeight="1" x14ac:dyDescent="0.25">
      <c r="A694" s="24"/>
      <c r="B694" s="24"/>
      <c r="C694" s="44"/>
      <c r="D694" s="19"/>
      <c r="E694" s="19"/>
      <c r="F694" s="19"/>
      <c r="G694" s="19"/>
      <c r="H694" s="19">
        <v>1</v>
      </c>
      <c r="I694" s="19">
        <f t="shared" ref="I694" si="116">ROUND(PRODUCT(E694:H694),3)</f>
        <v>1</v>
      </c>
      <c r="J694" s="24"/>
      <c r="K694" s="24"/>
      <c r="L694" s="24" t="s">
        <v>452</v>
      </c>
    </row>
    <row r="695" spans="1:12" s="7" customFormat="1" ht="20.100000000000001" customHeight="1" x14ac:dyDescent="0.25">
      <c r="A695" s="24"/>
      <c r="B695" s="24"/>
      <c r="C695" s="44"/>
      <c r="D695" s="19"/>
      <c r="E695" s="19"/>
      <c r="F695" s="19"/>
      <c r="G695" s="19"/>
      <c r="H695" s="19"/>
      <c r="I695" s="15"/>
      <c r="J695" s="24"/>
      <c r="K695" s="24"/>
      <c r="L695" s="24"/>
    </row>
    <row r="696" spans="1:12" s="7" customFormat="1" ht="63" x14ac:dyDescent="0.25">
      <c r="A696" s="25" t="s">
        <v>444</v>
      </c>
      <c r="B696" s="12" t="s">
        <v>454</v>
      </c>
      <c r="C696" s="13"/>
      <c r="D696" s="14"/>
      <c r="E696" s="14"/>
      <c r="F696" s="14"/>
      <c r="G696" s="14"/>
      <c r="H696" s="14"/>
      <c r="I696" s="14"/>
      <c r="J696" s="23">
        <f>SUM(I697)</f>
        <v>1</v>
      </c>
      <c r="K696" s="20" t="s">
        <v>9</v>
      </c>
      <c r="L696" s="14"/>
    </row>
    <row r="697" spans="1:12" s="7" customFormat="1" ht="20.100000000000001" customHeight="1" x14ac:dyDescent="0.25">
      <c r="A697" s="24"/>
      <c r="B697" s="24"/>
      <c r="C697" s="44"/>
      <c r="D697" s="19"/>
      <c r="E697" s="19"/>
      <c r="F697" s="19"/>
      <c r="G697" s="19"/>
      <c r="H697" s="19">
        <v>1</v>
      </c>
      <c r="I697" s="19">
        <f t="shared" ref="I697" si="117">ROUND(PRODUCT(E697:H697),3)</f>
        <v>1</v>
      </c>
      <c r="J697" s="24"/>
      <c r="K697" s="24"/>
      <c r="L697" s="24" t="s">
        <v>455</v>
      </c>
    </row>
    <row r="698" spans="1:12" s="7" customFormat="1" ht="20.100000000000001" customHeight="1" x14ac:dyDescent="0.25">
      <c r="A698" s="24"/>
      <c r="B698" s="24"/>
      <c r="C698" s="44"/>
      <c r="D698" s="19"/>
      <c r="E698" s="19"/>
      <c r="F698" s="19"/>
      <c r="G698" s="19"/>
      <c r="H698" s="19"/>
      <c r="I698" s="15"/>
      <c r="J698" s="24"/>
      <c r="K698" s="24"/>
      <c r="L698" s="24"/>
    </row>
    <row r="699" spans="1:12" s="7" customFormat="1" ht="20.100000000000001" customHeight="1" x14ac:dyDescent="0.25">
      <c r="A699" s="24"/>
      <c r="B699" s="24"/>
      <c r="C699" s="44"/>
      <c r="D699" s="19"/>
      <c r="E699" s="19"/>
      <c r="F699" s="19"/>
      <c r="G699" s="19"/>
      <c r="H699" s="19"/>
      <c r="I699" s="15"/>
      <c r="J699" s="24"/>
      <c r="K699" s="24"/>
      <c r="L699" s="24"/>
    </row>
    <row r="700" spans="1:12" s="7" customFormat="1" ht="63" x14ac:dyDescent="0.25">
      <c r="A700" s="25" t="s">
        <v>444</v>
      </c>
      <c r="B700" s="12" t="s">
        <v>457</v>
      </c>
      <c r="C700" s="13"/>
      <c r="D700" s="14"/>
      <c r="E700" s="14"/>
      <c r="F700" s="14"/>
      <c r="G700" s="14"/>
      <c r="H700" s="14"/>
      <c r="I700" s="14"/>
      <c r="J700" s="23">
        <f>SUM(I701)</f>
        <v>2</v>
      </c>
      <c r="K700" s="20" t="s">
        <v>9</v>
      </c>
      <c r="L700" s="14"/>
    </row>
    <row r="701" spans="1:12" s="7" customFormat="1" ht="20.100000000000001" customHeight="1" x14ac:dyDescent="0.25">
      <c r="A701" s="24"/>
      <c r="B701" s="24"/>
      <c r="C701" s="44"/>
      <c r="D701" s="19"/>
      <c r="E701" s="19"/>
      <c r="F701" s="19"/>
      <c r="G701" s="19"/>
      <c r="H701" s="19">
        <v>2</v>
      </c>
      <c r="I701" s="19">
        <f t="shared" ref="I701" si="118">ROUND(PRODUCT(E701:H701),3)</f>
        <v>2</v>
      </c>
      <c r="J701" s="24"/>
      <c r="K701" s="24"/>
      <c r="L701" s="24" t="s">
        <v>456</v>
      </c>
    </row>
    <row r="702" spans="1:12" s="7" customFormat="1" ht="20.100000000000001" customHeight="1" x14ac:dyDescent="0.25">
      <c r="A702" s="24"/>
      <c r="B702" s="24"/>
      <c r="C702" s="44"/>
      <c r="D702" s="19"/>
      <c r="E702" s="19"/>
      <c r="F702" s="19"/>
      <c r="G702" s="19"/>
      <c r="H702" s="19"/>
      <c r="I702" s="15"/>
      <c r="J702" s="24"/>
      <c r="K702" s="24"/>
      <c r="L702" s="24"/>
    </row>
    <row r="703" spans="1:12" s="7" customFormat="1" ht="63" x14ac:dyDescent="0.25">
      <c r="A703" s="25" t="s">
        <v>444</v>
      </c>
      <c r="B703" s="12" t="s">
        <v>471</v>
      </c>
      <c r="C703" s="13"/>
      <c r="D703" s="14"/>
      <c r="E703" s="14"/>
      <c r="F703" s="14"/>
      <c r="G703" s="14"/>
      <c r="H703" s="14"/>
      <c r="I703" s="14"/>
      <c r="J703" s="23">
        <f>SUM(I704)</f>
        <v>1</v>
      </c>
      <c r="K703" s="20" t="s">
        <v>9</v>
      </c>
      <c r="L703" s="14"/>
    </row>
    <row r="704" spans="1:12" s="7" customFormat="1" ht="20.100000000000001" customHeight="1" x14ac:dyDescent="0.25">
      <c r="A704" s="24"/>
      <c r="B704" s="24"/>
      <c r="C704" s="44"/>
      <c r="D704" s="19"/>
      <c r="E704" s="19"/>
      <c r="F704" s="19"/>
      <c r="G704" s="19"/>
      <c r="H704" s="19">
        <v>1</v>
      </c>
      <c r="I704" s="19">
        <f t="shared" ref="I704" si="119">ROUND(PRODUCT(E704:H704),3)</f>
        <v>1</v>
      </c>
      <c r="J704" s="24"/>
      <c r="K704" s="24"/>
      <c r="L704" s="24" t="s">
        <v>458</v>
      </c>
    </row>
    <row r="705" spans="1:12" s="7" customFormat="1" ht="20.100000000000001" customHeight="1" x14ac:dyDescent="0.25">
      <c r="A705" s="24"/>
      <c r="B705" s="24"/>
      <c r="C705" s="44"/>
      <c r="D705" s="19"/>
      <c r="E705" s="19"/>
      <c r="F705" s="19"/>
      <c r="G705" s="19"/>
      <c r="H705" s="19"/>
      <c r="I705" s="15"/>
      <c r="J705" s="24"/>
      <c r="K705" s="24"/>
      <c r="L705" s="24"/>
    </row>
    <row r="706" spans="1:12" s="7" customFormat="1" ht="63" x14ac:dyDescent="0.25">
      <c r="A706" s="25" t="s">
        <v>444</v>
      </c>
      <c r="B706" s="12" t="s">
        <v>470</v>
      </c>
      <c r="C706" s="13"/>
      <c r="D706" s="14"/>
      <c r="E706" s="14"/>
      <c r="F706" s="14"/>
      <c r="G706" s="14"/>
      <c r="H706" s="14"/>
      <c r="I706" s="14"/>
      <c r="J706" s="23">
        <f>SUM(I707)</f>
        <v>1</v>
      </c>
      <c r="K706" s="20" t="s">
        <v>9</v>
      </c>
      <c r="L706" s="14"/>
    </row>
    <row r="707" spans="1:12" s="7" customFormat="1" ht="20.100000000000001" customHeight="1" x14ac:dyDescent="0.25">
      <c r="A707" s="24"/>
      <c r="B707" s="24"/>
      <c r="C707" s="44"/>
      <c r="D707" s="19"/>
      <c r="E707" s="19"/>
      <c r="F707" s="19"/>
      <c r="G707" s="19"/>
      <c r="H707" s="19">
        <v>1</v>
      </c>
      <c r="I707" s="19">
        <f t="shared" ref="I707" si="120">ROUND(PRODUCT(E707:H707),3)</f>
        <v>1</v>
      </c>
      <c r="J707" s="24"/>
      <c r="K707" s="24"/>
      <c r="L707" s="24" t="s">
        <v>459</v>
      </c>
    </row>
    <row r="708" spans="1:12" s="7" customFormat="1" ht="20.100000000000001" customHeight="1" x14ac:dyDescent="0.25">
      <c r="A708" s="24"/>
      <c r="B708" s="24"/>
      <c r="C708" s="44"/>
      <c r="D708" s="19"/>
      <c r="E708" s="19"/>
      <c r="F708" s="19"/>
      <c r="G708" s="19"/>
      <c r="H708" s="19"/>
      <c r="I708" s="15"/>
      <c r="J708" s="24"/>
      <c r="K708" s="24"/>
      <c r="L708" s="24"/>
    </row>
    <row r="709" spans="1:12" s="7" customFormat="1" ht="63" x14ac:dyDescent="0.25">
      <c r="A709" s="25" t="s">
        <v>444</v>
      </c>
      <c r="B709" s="12" t="s">
        <v>469</v>
      </c>
      <c r="C709" s="13"/>
      <c r="D709" s="14"/>
      <c r="E709" s="14"/>
      <c r="F709" s="14"/>
      <c r="G709" s="14"/>
      <c r="H709" s="14"/>
      <c r="I709" s="14"/>
      <c r="J709" s="23">
        <f>SUM(I710)</f>
        <v>2</v>
      </c>
      <c r="K709" s="20" t="s">
        <v>9</v>
      </c>
      <c r="L709" s="14"/>
    </row>
    <row r="710" spans="1:12" s="7" customFormat="1" ht="20.100000000000001" customHeight="1" x14ac:dyDescent="0.25">
      <c r="A710" s="24"/>
      <c r="B710" s="24"/>
      <c r="C710" s="44"/>
      <c r="D710" s="19"/>
      <c r="E710" s="19"/>
      <c r="F710" s="19"/>
      <c r="G710" s="19"/>
      <c r="H710" s="19">
        <v>2</v>
      </c>
      <c r="I710" s="19">
        <f t="shared" ref="I710" si="121">ROUND(PRODUCT(E710:H710),3)</f>
        <v>2</v>
      </c>
      <c r="J710" s="24"/>
      <c r="K710" s="24"/>
      <c r="L710" s="24" t="s">
        <v>460</v>
      </c>
    </row>
    <row r="711" spans="1:12" s="7" customFormat="1" ht="20.100000000000001" customHeight="1" x14ac:dyDescent="0.25">
      <c r="A711" s="24"/>
      <c r="B711" s="24"/>
      <c r="C711" s="44"/>
      <c r="D711" s="19"/>
      <c r="E711" s="19"/>
      <c r="F711" s="19"/>
      <c r="G711" s="19"/>
      <c r="H711" s="19"/>
      <c r="I711" s="15"/>
      <c r="J711" s="24"/>
      <c r="K711" s="24"/>
      <c r="L711" s="24"/>
    </row>
    <row r="712" spans="1:12" s="7" customFormat="1" ht="63" x14ac:dyDescent="0.25">
      <c r="A712" s="25" t="s">
        <v>444</v>
      </c>
      <c r="B712" s="12" t="s">
        <v>468</v>
      </c>
      <c r="C712" s="13"/>
      <c r="D712" s="14"/>
      <c r="E712" s="14"/>
      <c r="F712" s="14"/>
      <c r="G712" s="14"/>
      <c r="H712" s="14"/>
      <c r="I712" s="14"/>
      <c r="J712" s="23">
        <f>SUM(I713)</f>
        <v>1</v>
      </c>
      <c r="K712" s="20" t="s">
        <v>9</v>
      </c>
      <c r="L712" s="14"/>
    </row>
    <row r="713" spans="1:12" s="7" customFormat="1" ht="20.100000000000001" customHeight="1" x14ac:dyDescent="0.25">
      <c r="A713" s="24"/>
      <c r="B713" s="24"/>
      <c r="C713" s="44"/>
      <c r="D713" s="19"/>
      <c r="E713" s="19"/>
      <c r="F713" s="19"/>
      <c r="G713" s="19"/>
      <c r="H713" s="19">
        <v>1</v>
      </c>
      <c r="I713" s="19">
        <f t="shared" ref="I713" si="122">ROUND(PRODUCT(E713:H713),3)</f>
        <v>1</v>
      </c>
      <c r="J713" s="24"/>
      <c r="K713" s="24"/>
      <c r="L713" s="24" t="s">
        <v>461</v>
      </c>
    </row>
    <row r="714" spans="1:12" s="7" customFormat="1" ht="20.100000000000001" customHeight="1" x14ac:dyDescent="0.25">
      <c r="A714" s="24"/>
      <c r="B714" s="24"/>
      <c r="C714" s="44"/>
      <c r="D714" s="19"/>
      <c r="E714" s="19"/>
      <c r="F714" s="19"/>
      <c r="G714" s="19"/>
      <c r="H714" s="19"/>
      <c r="I714" s="15"/>
      <c r="J714" s="24"/>
      <c r="K714" s="24"/>
      <c r="L714" s="24"/>
    </row>
    <row r="715" spans="1:12" s="7" customFormat="1" ht="63" x14ac:dyDescent="0.25">
      <c r="A715" s="25" t="s">
        <v>444</v>
      </c>
      <c r="B715" s="12" t="s">
        <v>457</v>
      </c>
      <c r="C715" s="13"/>
      <c r="D715" s="14"/>
      <c r="E715" s="14"/>
      <c r="F715" s="14"/>
      <c r="G715" s="14"/>
      <c r="H715" s="14"/>
      <c r="I715" s="14"/>
      <c r="J715" s="23">
        <f>SUM(I716)</f>
        <v>1</v>
      </c>
      <c r="K715" s="20" t="s">
        <v>9</v>
      </c>
      <c r="L715" s="14"/>
    </row>
    <row r="716" spans="1:12" s="7" customFormat="1" ht="20.100000000000001" customHeight="1" x14ac:dyDescent="0.25">
      <c r="A716" s="24"/>
      <c r="B716" s="24"/>
      <c r="C716" s="44"/>
      <c r="D716" s="19"/>
      <c r="E716" s="19"/>
      <c r="F716" s="19"/>
      <c r="G716" s="19"/>
      <c r="H716" s="19">
        <v>1</v>
      </c>
      <c r="I716" s="19">
        <f t="shared" ref="I716" si="123">ROUND(PRODUCT(E716:H716),3)</f>
        <v>1</v>
      </c>
      <c r="J716" s="24"/>
      <c r="K716" s="24"/>
      <c r="L716" s="24" t="s">
        <v>462</v>
      </c>
    </row>
    <row r="717" spans="1:12" s="7" customFormat="1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s="7" customFormat="1" ht="63" x14ac:dyDescent="0.25">
      <c r="A718" s="25" t="s">
        <v>444</v>
      </c>
      <c r="B718" s="12" t="s">
        <v>465</v>
      </c>
      <c r="C718" s="13"/>
      <c r="D718" s="14"/>
      <c r="E718" s="14"/>
      <c r="F718" s="14"/>
      <c r="G718" s="14"/>
      <c r="H718" s="14"/>
      <c r="I718" s="14"/>
      <c r="J718" s="23">
        <f>SUM(I719)</f>
        <v>1</v>
      </c>
      <c r="K718" s="20" t="s">
        <v>9</v>
      </c>
      <c r="L718" s="14"/>
    </row>
    <row r="719" spans="1:12" s="7" customFormat="1" ht="20.100000000000001" customHeight="1" x14ac:dyDescent="0.25">
      <c r="A719" s="24"/>
      <c r="B719" s="24"/>
      <c r="C719" s="44"/>
      <c r="D719" s="19"/>
      <c r="E719" s="19"/>
      <c r="F719" s="19"/>
      <c r="G719" s="19"/>
      <c r="H719" s="19">
        <v>1</v>
      </c>
      <c r="I719" s="19">
        <f t="shared" ref="I719" si="124">ROUND(PRODUCT(E719:H719),3)</f>
        <v>1</v>
      </c>
      <c r="J719" s="24"/>
      <c r="K719" s="24"/>
      <c r="L719" s="24" t="s">
        <v>463</v>
      </c>
    </row>
    <row r="720" spans="1:12" s="7" customFormat="1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s="7" customFormat="1" ht="63" x14ac:dyDescent="0.25">
      <c r="A721" s="25" t="s">
        <v>444</v>
      </c>
      <c r="B721" s="12" t="s">
        <v>466</v>
      </c>
      <c r="C721" s="13"/>
      <c r="D721" s="14"/>
      <c r="E721" s="14"/>
      <c r="F721" s="14"/>
      <c r="G721" s="14"/>
      <c r="H721" s="14"/>
      <c r="I721" s="14"/>
      <c r="J721" s="23">
        <f>SUM(I722)</f>
        <v>1</v>
      </c>
      <c r="K721" s="20" t="s">
        <v>9</v>
      </c>
      <c r="L721" s="14"/>
    </row>
    <row r="722" spans="1:12" s="7" customFormat="1" ht="20.100000000000001" customHeight="1" x14ac:dyDescent="0.25">
      <c r="A722" s="24"/>
      <c r="B722" s="24"/>
      <c r="C722" s="44"/>
      <c r="D722" s="19"/>
      <c r="E722" s="19"/>
      <c r="F722" s="19"/>
      <c r="G722" s="19"/>
      <c r="H722" s="19">
        <v>1</v>
      </c>
      <c r="I722" s="19">
        <f t="shared" ref="I722" si="125">ROUND(PRODUCT(E722:H722),3)</f>
        <v>1</v>
      </c>
      <c r="J722" s="24"/>
      <c r="K722" s="24"/>
      <c r="L722" s="24" t="s">
        <v>464</v>
      </c>
    </row>
    <row r="723" spans="1:12" s="7" customFormat="1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s="7" customFormat="1" ht="63" x14ac:dyDescent="0.25">
      <c r="A724" s="25" t="s">
        <v>444</v>
      </c>
      <c r="B724" s="12" t="s">
        <v>467</v>
      </c>
      <c r="C724" s="13"/>
      <c r="D724" s="14"/>
      <c r="E724" s="14"/>
      <c r="F724" s="14"/>
      <c r="G724" s="14"/>
      <c r="H724" s="14"/>
      <c r="I724" s="14"/>
      <c r="J724" s="23">
        <f>SUM(I725)</f>
        <v>1</v>
      </c>
      <c r="K724" s="20" t="s">
        <v>9</v>
      </c>
      <c r="L724" s="14"/>
    </row>
    <row r="725" spans="1:12" s="7" customFormat="1" ht="20.100000000000001" customHeight="1" x14ac:dyDescent="0.25">
      <c r="A725" s="24"/>
      <c r="B725" s="24"/>
      <c r="C725" s="44"/>
      <c r="D725" s="19"/>
      <c r="E725" s="19"/>
      <c r="F725" s="19"/>
      <c r="G725" s="19"/>
      <c r="H725" s="19">
        <v>1</v>
      </c>
      <c r="I725" s="19">
        <f t="shared" ref="I725" si="126">ROUND(PRODUCT(E725:H725),3)</f>
        <v>1</v>
      </c>
      <c r="J725" s="24"/>
      <c r="K725" s="24"/>
      <c r="L725" s="24" t="s">
        <v>472</v>
      </c>
    </row>
    <row r="726" spans="1:12" s="7" customFormat="1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s="7" customFormat="1" ht="63" x14ac:dyDescent="0.25">
      <c r="A727" s="25" t="s">
        <v>444</v>
      </c>
      <c r="B727" s="12" t="s">
        <v>474</v>
      </c>
      <c r="C727" s="13"/>
      <c r="D727" s="14"/>
      <c r="E727" s="14"/>
      <c r="F727" s="14"/>
      <c r="G727" s="14"/>
      <c r="H727" s="14"/>
      <c r="I727" s="14"/>
      <c r="J727" s="23">
        <f>SUM(I728)</f>
        <v>1</v>
      </c>
      <c r="K727" s="20" t="s">
        <v>9</v>
      </c>
      <c r="L727" s="14"/>
    </row>
    <row r="728" spans="1:12" s="7" customFormat="1" ht="20.100000000000001" customHeight="1" x14ac:dyDescent="0.25">
      <c r="A728" s="24"/>
      <c r="B728" s="24"/>
      <c r="C728" s="44"/>
      <c r="D728" s="19"/>
      <c r="E728" s="19"/>
      <c r="F728" s="19"/>
      <c r="G728" s="19"/>
      <c r="H728" s="19">
        <v>1</v>
      </c>
      <c r="I728" s="19">
        <f t="shared" ref="I728" si="127">ROUND(PRODUCT(E728:H728),3)</f>
        <v>1</v>
      </c>
      <c r="J728" s="24"/>
      <c r="K728" s="24"/>
      <c r="L728" s="24" t="s">
        <v>473</v>
      </c>
    </row>
    <row r="729" spans="1:12" s="7" customFormat="1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s="7" customFormat="1" ht="78.75" x14ac:dyDescent="0.25">
      <c r="A730" s="25" t="s">
        <v>444</v>
      </c>
      <c r="B730" s="12" t="s">
        <v>475</v>
      </c>
      <c r="C730" s="13"/>
      <c r="D730" s="14"/>
      <c r="E730" s="14"/>
      <c r="F730" s="14"/>
      <c r="G730" s="14"/>
      <c r="H730" s="14"/>
      <c r="I730" s="14"/>
      <c r="J730" s="23">
        <f>SUM(I731)</f>
        <v>1</v>
      </c>
      <c r="K730" s="20" t="s">
        <v>9</v>
      </c>
      <c r="L730" s="14"/>
    </row>
    <row r="731" spans="1:12" s="7" customFormat="1" ht="20.100000000000001" customHeight="1" x14ac:dyDescent="0.25">
      <c r="A731" s="24"/>
      <c r="B731" s="24"/>
      <c r="C731" s="44"/>
      <c r="D731" s="19"/>
      <c r="E731" s="19"/>
      <c r="F731" s="19"/>
      <c r="G731" s="19"/>
      <c r="H731" s="19">
        <v>1</v>
      </c>
      <c r="I731" s="19">
        <f t="shared" ref="I731" si="128">ROUND(PRODUCT(E731:H731),3)</f>
        <v>1</v>
      </c>
      <c r="J731" s="24"/>
      <c r="K731" s="24"/>
      <c r="L731" s="24" t="s">
        <v>476</v>
      </c>
    </row>
    <row r="732" spans="1:12" s="7" customFormat="1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s="7" customFormat="1" ht="47.25" x14ac:dyDescent="0.25">
      <c r="A733" s="11" t="s">
        <v>55</v>
      </c>
      <c r="B733" s="12" t="s">
        <v>56</v>
      </c>
      <c r="C733" s="13"/>
      <c r="D733" s="14"/>
      <c r="E733" s="14"/>
      <c r="F733" s="14"/>
      <c r="G733" s="14"/>
      <c r="H733" s="14"/>
      <c r="I733" s="14"/>
      <c r="J733" s="23">
        <f>SUM(I734:I740)</f>
        <v>30.240000000000002</v>
      </c>
      <c r="K733" s="20" t="s">
        <v>15</v>
      </c>
      <c r="L733" s="14"/>
    </row>
    <row r="734" spans="1:12" s="7" customFormat="1" ht="20.100000000000001" customHeight="1" x14ac:dyDescent="0.25">
      <c r="A734" s="1"/>
      <c r="B734" s="1"/>
      <c r="C734" s="1"/>
      <c r="D734" s="1"/>
      <c r="E734" s="21">
        <v>0.6</v>
      </c>
      <c r="F734" s="21"/>
      <c r="G734" s="21">
        <v>0.5</v>
      </c>
      <c r="H734" s="21">
        <v>2</v>
      </c>
      <c r="I734" s="19">
        <f t="shared" ref="I734:I739" si="129">ROUND(PRODUCT(E734:H734),3)</f>
        <v>0.6</v>
      </c>
      <c r="J734" s="1"/>
      <c r="K734" s="1"/>
      <c r="L734" s="24" t="s">
        <v>477</v>
      </c>
    </row>
    <row r="735" spans="1:12" s="7" customFormat="1" ht="20.100000000000001" customHeight="1" x14ac:dyDescent="0.25">
      <c r="A735" s="1"/>
      <c r="B735" s="1"/>
      <c r="C735" s="1"/>
      <c r="D735" s="1"/>
      <c r="E735" s="21">
        <v>1.2</v>
      </c>
      <c r="F735" s="21"/>
      <c r="G735" s="21">
        <v>0.5</v>
      </c>
      <c r="H735" s="21">
        <v>3</v>
      </c>
      <c r="I735" s="19">
        <f t="shared" si="129"/>
        <v>1.8</v>
      </c>
      <c r="J735" s="1"/>
      <c r="K735" s="1"/>
      <c r="L735" s="24" t="s">
        <v>57</v>
      </c>
    </row>
    <row r="736" spans="1:12" s="7" customFormat="1" ht="20.100000000000001" customHeight="1" x14ac:dyDescent="0.25">
      <c r="A736" s="1"/>
      <c r="B736" s="1"/>
      <c r="C736" s="1"/>
      <c r="D736" s="1"/>
      <c r="E736" s="21">
        <v>2.88</v>
      </c>
      <c r="F736" s="21"/>
      <c r="G736" s="21">
        <v>0.5</v>
      </c>
      <c r="H736" s="21">
        <v>1</v>
      </c>
      <c r="I736" s="19">
        <f t="shared" si="129"/>
        <v>1.44</v>
      </c>
      <c r="J736" s="1"/>
      <c r="K736" s="1"/>
      <c r="L736" s="24" t="s">
        <v>58</v>
      </c>
    </row>
    <row r="737" spans="1:12" s="7" customFormat="1" ht="20.100000000000001" customHeight="1" x14ac:dyDescent="0.25">
      <c r="A737" s="1"/>
      <c r="B737" s="1"/>
      <c r="C737" s="1"/>
      <c r="D737" s="1"/>
      <c r="E737" s="21">
        <v>1.5</v>
      </c>
      <c r="F737" s="21"/>
      <c r="G737" s="21">
        <v>1.2</v>
      </c>
      <c r="H737" s="21">
        <v>10</v>
      </c>
      <c r="I737" s="19">
        <f t="shared" si="129"/>
        <v>18</v>
      </c>
      <c r="J737" s="1"/>
      <c r="K737" s="1"/>
      <c r="L737" s="24" t="s">
        <v>59</v>
      </c>
    </row>
    <row r="738" spans="1:12" s="7" customFormat="1" ht="20.100000000000001" customHeight="1" x14ac:dyDescent="0.25">
      <c r="A738" s="1"/>
      <c r="B738" s="1"/>
      <c r="C738" s="1"/>
      <c r="D738" s="1"/>
      <c r="E738" s="21">
        <v>2.8</v>
      </c>
      <c r="F738" s="21"/>
      <c r="G738" s="21">
        <v>1.2</v>
      </c>
      <c r="H738" s="21">
        <v>1</v>
      </c>
      <c r="I738" s="19">
        <f t="shared" si="129"/>
        <v>3.36</v>
      </c>
      <c r="J738" s="1"/>
      <c r="K738" s="1"/>
      <c r="L738" s="24" t="s">
        <v>60</v>
      </c>
    </row>
    <row r="739" spans="1:12" s="7" customFormat="1" ht="20.100000000000001" customHeight="1" x14ac:dyDescent="0.25">
      <c r="A739" s="1"/>
      <c r="B739" s="1"/>
      <c r="C739" s="1"/>
      <c r="D739" s="1"/>
      <c r="E739" s="21">
        <v>3</v>
      </c>
      <c r="F739" s="21"/>
      <c r="G739" s="21">
        <v>1.2</v>
      </c>
      <c r="H739" s="21">
        <v>1</v>
      </c>
      <c r="I739" s="19">
        <f t="shared" si="129"/>
        <v>3.6</v>
      </c>
      <c r="J739" s="1"/>
      <c r="K739" s="1"/>
      <c r="L739" s="24" t="s">
        <v>61</v>
      </c>
    </row>
    <row r="740" spans="1:12" s="7" customFormat="1" ht="20.100000000000001" customHeight="1" x14ac:dyDescent="0.25">
      <c r="A740" s="1"/>
      <c r="B740" s="1"/>
      <c r="C740" s="1"/>
      <c r="D740" s="1"/>
      <c r="E740" s="21">
        <v>1.2</v>
      </c>
      <c r="F740" s="21"/>
      <c r="G740" s="21">
        <v>1.2</v>
      </c>
      <c r="H740" s="21">
        <v>1</v>
      </c>
      <c r="I740" s="19">
        <f t="shared" ref="I740" si="130">ROUND(PRODUCT(E740:H740),3)</f>
        <v>1.44</v>
      </c>
      <c r="J740" s="1"/>
      <c r="K740" s="1"/>
      <c r="L740" s="24" t="s">
        <v>478</v>
      </c>
    </row>
    <row r="741" spans="1:12" s="7" customFormat="1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s="7" customFormat="1" ht="20.100000000000001" customHeight="1" x14ac:dyDescent="0.25">
      <c r="A742" s="16" t="s">
        <v>208</v>
      </c>
      <c r="B742" s="17" t="s">
        <v>209</v>
      </c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s="7" customFormat="1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s="7" customFormat="1" ht="31.5" x14ac:dyDescent="0.25">
      <c r="A744" s="11" t="s">
        <v>212</v>
      </c>
      <c r="B744" s="12" t="s">
        <v>213</v>
      </c>
      <c r="C744" s="13"/>
      <c r="D744" s="14"/>
      <c r="E744" s="14"/>
      <c r="F744" s="14"/>
      <c r="G744" s="14"/>
      <c r="H744" s="14"/>
      <c r="I744" s="14"/>
      <c r="J744" s="23">
        <f>SUM(I745)</f>
        <v>2</v>
      </c>
      <c r="K744" s="20" t="s">
        <v>9</v>
      </c>
      <c r="L744" s="14"/>
    </row>
    <row r="745" spans="1:12" s="7" customFormat="1" ht="20.100000000000001" customHeight="1" x14ac:dyDescent="0.25">
      <c r="A745" s="1"/>
      <c r="B745" s="1"/>
      <c r="C745" s="1"/>
      <c r="D745" s="1"/>
      <c r="E745" s="21"/>
      <c r="F745" s="21"/>
      <c r="G745" s="10"/>
      <c r="H745" s="10">
        <v>2</v>
      </c>
      <c r="I745" s="15">
        <f t="shared" ref="I745" si="131">ROUND(PRODUCT(E745:H745),3)</f>
        <v>2</v>
      </c>
      <c r="J745" s="1"/>
      <c r="K745" s="1"/>
      <c r="L745" s="1"/>
    </row>
    <row r="746" spans="1:12" s="7" customFormat="1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s="7" customFormat="1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s="7" customFormat="1" ht="20.100000000000001" customHeight="1" x14ac:dyDescent="0.25">
      <c r="A748" s="11" t="s">
        <v>210</v>
      </c>
      <c r="B748" s="12" t="s">
        <v>211</v>
      </c>
      <c r="C748" s="13"/>
      <c r="D748" s="14"/>
      <c r="E748" s="14"/>
      <c r="F748" s="14"/>
      <c r="G748" s="14"/>
      <c r="H748" s="14"/>
      <c r="I748" s="14"/>
      <c r="J748" s="23">
        <f>SUM(I749:I753)</f>
        <v>27.840000000000003</v>
      </c>
      <c r="K748" s="11" t="s">
        <v>15</v>
      </c>
      <c r="L748" s="14"/>
    </row>
    <row r="749" spans="1:12" s="7" customFormat="1" ht="20.100000000000001" customHeight="1" x14ac:dyDescent="0.25">
      <c r="A749" s="1"/>
      <c r="B749" s="1"/>
      <c r="C749" s="1"/>
      <c r="D749" s="1"/>
      <c r="E749" s="21">
        <v>2.88</v>
      </c>
      <c r="F749" s="21"/>
      <c r="G749" s="21">
        <v>0.5</v>
      </c>
      <c r="H749" s="21">
        <v>1</v>
      </c>
      <c r="I749" s="19">
        <f t="shared" ref="I749:I753" si="132">ROUND(PRODUCT(E749:H749),3)</f>
        <v>1.44</v>
      </c>
      <c r="J749" s="1"/>
      <c r="K749" s="1"/>
      <c r="L749" s="24" t="s">
        <v>58</v>
      </c>
    </row>
    <row r="750" spans="1:12" s="7" customFormat="1" ht="20.100000000000001" customHeight="1" x14ac:dyDescent="0.25">
      <c r="A750" s="1"/>
      <c r="B750" s="1"/>
      <c r="C750" s="1"/>
      <c r="D750" s="1"/>
      <c r="E750" s="21">
        <v>1.5</v>
      </c>
      <c r="F750" s="21"/>
      <c r="G750" s="21">
        <v>1.2</v>
      </c>
      <c r="H750" s="21">
        <v>10</v>
      </c>
      <c r="I750" s="19">
        <f t="shared" si="132"/>
        <v>18</v>
      </c>
      <c r="J750" s="1"/>
      <c r="K750" s="1"/>
      <c r="L750" s="24" t="s">
        <v>59</v>
      </c>
    </row>
    <row r="751" spans="1:12" s="7" customFormat="1" ht="20.100000000000001" customHeight="1" x14ac:dyDescent="0.25">
      <c r="A751" s="1"/>
      <c r="B751" s="1"/>
      <c r="C751" s="1"/>
      <c r="D751" s="1"/>
      <c r="E751" s="21">
        <v>2.8</v>
      </c>
      <c r="F751" s="21"/>
      <c r="G751" s="21">
        <v>1.2</v>
      </c>
      <c r="H751" s="21">
        <v>1</v>
      </c>
      <c r="I751" s="19">
        <f t="shared" si="132"/>
        <v>3.36</v>
      </c>
      <c r="J751" s="1"/>
      <c r="K751" s="1"/>
      <c r="L751" s="24" t="s">
        <v>60</v>
      </c>
    </row>
    <row r="752" spans="1:12" s="7" customFormat="1" ht="20.100000000000001" customHeight="1" x14ac:dyDescent="0.25">
      <c r="A752" s="1"/>
      <c r="B752" s="1"/>
      <c r="C752" s="1"/>
      <c r="D752" s="1"/>
      <c r="E752" s="21">
        <v>3</v>
      </c>
      <c r="F752" s="21"/>
      <c r="G752" s="21">
        <v>1.2</v>
      </c>
      <c r="H752" s="21">
        <v>1</v>
      </c>
      <c r="I752" s="19">
        <f t="shared" si="132"/>
        <v>3.6</v>
      </c>
      <c r="J752" s="1"/>
      <c r="K752" s="1"/>
      <c r="L752" s="24" t="s">
        <v>61</v>
      </c>
    </row>
    <row r="753" spans="1:12" s="7" customFormat="1" ht="20.100000000000001" customHeight="1" x14ac:dyDescent="0.25">
      <c r="A753" s="1"/>
      <c r="B753" s="1"/>
      <c r="C753" s="1"/>
      <c r="D753" s="1"/>
      <c r="E753" s="21">
        <v>1.2</v>
      </c>
      <c r="F753" s="21"/>
      <c r="G753" s="21">
        <v>1.2</v>
      </c>
      <c r="H753" s="21">
        <v>1</v>
      </c>
      <c r="I753" s="19">
        <f t="shared" si="132"/>
        <v>1.44</v>
      </c>
      <c r="J753" s="1"/>
      <c r="K753" s="1"/>
      <c r="L753" s="24" t="s">
        <v>478</v>
      </c>
    </row>
    <row r="754" spans="1:12" s="7" customFormat="1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s="7" customFormat="1" ht="20.100000000000001" customHeight="1" x14ac:dyDescent="0.25">
      <c r="A755" s="26" t="s">
        <v>214</v>
      </c>
      <c r="B755" s="17" t="s">
        <v>215</v>
      </c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s="7" customFormat="1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s="7" customFormat="1" ht="20.100000000000001" customHeight="1" x14ac:dyDescent="0.25">
      <c r="A757" s="26" t="s">
        <v>216</v>
      </c>
      <c r="B757" s="17" t="s">
        <v>217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s="7" customFormat="1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s="7" customFormat="1" ht="31.5" x14ac:dyDescent="0.25">
      <c r="A759" s="11" t="s">
        <v>546</v>
      </c>
      <c r="B759" s="12" t="s">
        <v>547</v>
      </c>
      <c r="C759" s="13"/>
      <c r="D759" s="14"/>
      <c r="E759" s="14"/>
      <c r="F759" s="14"/>
      <c r="G759" s="14"/>
      <c r="H759" s="14"/>
      <c r="I759" s="14"/>
      <c r="J759" s="23">
        <f>SUM(I760)</f>
        <v>1</v>
      </c>
      <c r="K759" s="20" t="s">
        <v>9</v>
      </c>
      <c r="L759" s="14"/>
    </row>
    <row r="760" spans="1:12" s="7" customFormat="1" ht="20.100000000000001" customHeight="1" x14ac:dyDescent="0.25">
      <c r="A760" s="1"/>
      <c r="B760" s="1"/>
      <c r="C760" s="1"/>
      <c r="D760" s="1"/>
      <c r="E760" s="21"/>
      <c r="F760" s="21"/>
      <c r="G760" s="21"/>
      <c r="H760" s="21">
        <v>1</v>
      </c>
      <c r="I760" s="19">
        <f t="shared" ref="I760" si="133">ROUND(PRODUCT(E760:H760),3)</f>
        <v>1</v>
      </c>
      <c r="J760" s="1"/>
      <c r="K760" s="1"/>
      <c r="L760" s="1"/>
    </row>
    <row r="761" spans="1:12" s="7" customFormat="1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s="7" customFormat="1" ht="31.5" x14ac:dyDescent="0.25">
      <c r="A762" s="11" t="s">
        <v>544</v>
      </c>
      <c r="B762" s="12" t="s">
        <v>545</v>
      </c>
      <c r="C762" s="13"/>
      <c r="D762" s="14"/>
      <c r="E762" s="14"/>
      <c r="F762" s="14"/>
      <c r="G762" s="14"/>
      <c r="H762" s="14"/>
      <c r="I762" s="14"/>
      <c r="J762" s="23">
        <f>SUM(I763:I764)</f>
        <v>4</v>
      </c>
      <c r="K762" s="20" t="s">
        <v>9</v>
      </c>
      <c r="L762" s="14"/>
    </row>
    <row r="763" spans="1:12" s="7" customFormat="1" ht="20.100000000000001" customHeight="1" x14ac:dyDescent="0.25">
      <c r="A763" s="1"/>
      <c r="B763" s="1"/>
      <c r="C763" s="1"/>
      <c r="D763" s="1"/>
      <c r="E763" s="21"/>
      <c r="F763" s="21"/>
      <c r="G763" s="21"/>
      <c r="H763" s="21">
        <v>4</v>
      </c>
      <c r="I763" s="19">
        <f t="shared" ref="I763" si="134">ROUND(PRODUCT(E763:H763),3)</f>
        <v>4</v>
      </c>
      <c r="J763" s="1"/>
      <c r="K763" s="1"/>
      <c r="L763" s="1"/>
    </row>
    <row r="764" spans="1:12" s="7" customFormat="1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s="7" customFormat="1" ht="20.100000000000001" customHeight="1" x14ac:dyDescent="0.25">
      <c r="A765" s="16" t="s">
        <v>49</v>
      </c>
      <c r="B765" s="17" t="s">
        <v>50</v>
      </c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s="7" customFormat="1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s="7" customFormat="1" ht="20.100000000000001" customHeight="1" x14ac:dyDescent="0.25">
      <c r="A767" s="16" t="s">
        <v>47</v>
      </c>
      <c r="B767" s="17" t="s">
        <v>48</v>
      </c>
      <c r="C767" s="44"/>
      <c r="D767" s="19"/>
      <c r="E767" s="19"/>
      <c r="F767" s="19"/>
      <c r="G767" s="19"/>
      <c r="H767" s="19"/>
      <c r="I767" s="15"/>
      <c r="J767" s="24"/>
      <c r="K767" s="24"/>
      <c r="L767" s="24"/>
    </row>
    <row r="768" spans="1:12" s="7" customFormat="1" ht="20.100000000000001" customHeight="1" x14ac:dyDescent="0.25">
      <c r="A768" s="24"/>
      <c r="B768" s="24"/>
      <c r="C768" s="44"/>
      <c r="D768" s="19"/>
      <c r="E768" s="19"/>
      <c r="F768" s="19"/>
      <c r="G768" s="19"/>
      <c r="H768" s="19"/>
      <c r="I768" s="15"/>
      <c r="J768" s="24"/>
      <c r="K768" s="24"/>
      <c r="L768" s="24"/>
    </row>
    <row r="769" spans="1:12" s="7" customFormat="1" ht="94.5" x14ac:dyDescent="0.25">
      <c r="A769" s="25" t="s">
        <v>432</v>
      </c>
      <c r="B769" s="12" t="s">
        <v>433</v>
      </c>
      <c r="C769" s="13"/>
      <c r="D769" s="14"/>
      <c r="E769" s="14"/>
      <c r="F769" s="14"/>
      <c r="G769" s="14"/>
      <c r="H769" s="14"/>
      <c r="I769" s="14"/>
      <c r="J769" s="23">
        <f>SUM(I770)</f>
        <v>1</v>
      </c>
      <c r="K769" s="20" t="s">
        <v>9</v>
      </c>
      <c r="L769" s="14"/>
    </row>
    <row r="770" spans="1:12" s="7" customFormat="1" ht="20.100000000000001" customHeight="1" x14ac:dyDescent="0.25">
      <c r="A770" s="24"/>
      <c r="B770" s="24"/>
      <c r="C770" s="44"/>
      <c r="D770" s="19"/>
      <c r="E770" s="19"/>
      <c r="F770" s="19"/>
      <c r="G770" s="19"/>
      <c r="H770" s="19">
        <v>1</v>
      </c>
      <c r="I770" s="19">
        <f t="shared" ref="I770" si="135">ROUND(PRODUCT(E770:H770),3)</f>
        <v>1</v>
      </c>
      <c r="J770" s="24"/>
      <c r="K770" s="24"/>
      <c r="L770" s="24" t="s">
        <v>438</v>
      </c>
    </row>
    <row r="771" spans="1:12" s="7" customFormat="1" ht="20.100000000000001" customHeight="1" x14ac:dyDescent="0.25">
      <c r="A771" s="24"/>
      <c r="B771" s="24"/>
      <c r="C771" s="44"/>
      <c r="D771" s="19"/>
      <c r="E771" s="19"/>
      <c r="F771" s="19"/>
      <c r="G771" s="19"/>
      <c r="H771" s="19"/>
      <c r="I771" s="15"/>
      <c r="J771" s="24"/>
      <c r="K771" s="24"/>
      <c r="L771" s="24"/>
    </row>
    <row r="772" spans="1:12" s="7" customFormat="1" ht="20.100000000000001" customHeight="1" x14ac:dyDescent="0.25">
      <c r="A772" s="24"/>
      <c r="B772" s="24"/>
      <c r="C772" s="44"/>
      <c r="D772" s="19"/>
      <c r="E772" s="19"/>
      <c r="F772" s="19"/>
      <c r="G772" s="19"/>
      <c r="H772" s="19"/>
      <c r="I772" s="15"/>
      <c r="J772" s="24"/>
      <c r="K772" s="24"/>
      <c r="L772" s="24"/>
    </row>
    <row r="773" spans="1:12" s="7" customFormat="1" ht="47.25" x14ac:dyDescent="0.25">
      <c r="A773" s="25" t="s">
        <v>432</v>
      </c>
      <c r="B773" s="12" t="s">
        <v>434</v>
      </c>
      <c r="C773" s="13"/>
      <c r="D773" s="14"/>
      <c r="E773" s="14"/>
      <c r="F773" s="14"/>
      <c r="G773" s="14"/>
      <c r="H773" s="14"/>
      <c r="I773" s="14"/>
      <c r="J773" s="23">
        <f>SUM(I774)</f>
        <v>3</v>
      </c>
      <c r="K773" s="20" t="s">
        <v>9</v>
      </c>
      <c r="L773" s="14"/>
    </row>
    <row r="774" spans="1:12" s="7" customFormat="1" ht="20.100000000000001" customHeight="1" x14ac:dyDescent="0.25">
      <c r="A774" s="24"/>
      <c r="B774" s="24"/>
      <c r="C774" s="44"/>
      <c r="D774" s="19"/>
      <c r="E774" s="19"/>
      <c r="F774" s="19"/>
      <c r="G774" s="19"/>
      <c r="H774" s="19">
        <v>3</v>
      </c>
      <c r="I774" s="19">
        <f t="shared" ref="I774" si="136">ROUND(PRODUCT(E774:H774),3)</f>
        <v>3</v>
      </c>
      <c r="J774" s="24"/>
      <c r="K774" s="24"/>
      <c r="L774" s="24" t="s">
        <v>43</v>
      </c>
    </row>
    <row r="775" spans="1:12" s="7" customFormat="1" ht="20.100000000000001" customHeight="1" x14ac:dyDescent="0.25">
      <c r="A775" s="24"/>
      <c r="B775" s="24"/>
      <c r="C775" s="44"/>
      <c r="D775" s="19"/>
      <c r="E775" s="19"/>
      <c r="F775" s="19"/>
      <c r="G775" s="19"/>
      <c r="H775" s="19"/>
      <c r="I775" s="15"/>
      <c r="J775" s="24"/>
      <c r="K775" s="24"/>
      <c r="L775" s="24"/>
    </row>
    <row r="776" spans="1:12" s="7" customFormat="1" ht="20.100000000000001" customHeight="1" x14ac:dyDescent="0.25">
      <c r="A776" s="24"/>
      <c r="B776" s="24"/>
      <c r="C776" s="44"/>
      <c r="D776" s="19"/>
      <c r="E776" s="19"/>
      <c r="F776" s="19"/>
      <c r="G776" s="19"/>
      <c r="H776" s="19"/>
      <c r="I776" s="15"/>
      <c r="J776" s="24"/>
      <c r="K776" s="24"/>
      <c r="L776" s="24"/>
    </row>
    <row r="777" spans="1:12" s="7" customFormat="1" ht="47.25" x14ac:dyDescent="0.25">
      <c r="A777" s="25" t="s">
        <v>432</v>
      </c>
      <c r="B777" s="12" t="s">
        <v>435</v>
      </c>
      <c r="C777" s="13"/>
      <c r="D777" s="14"/>
      <c r="E777" s="14"/>
      <c r="F777" s="14"/>
      <c r="G777" s="14"/>
      <c r="H777" s="14"/>
      <c r="I777" s="14"/>
      <c r="J777" s="23">
        <f>SUM(I778)</f>
        <v>5</v>
      </c>
      <c r="K777" s="20" t="s">
        <v>9</v>
      </c>
      <c r="L777" s="14"/>
    </row>
    <row r="778" spans="1:12" s="7" customFormat="1" ht="20.100000000000001" customHeight="1" x14ac:dyDescent="0.25">
      <c r="A778" s="24"/>
      <c r="B778" s="24"/>
      <c r="C778" s="44"/>
      <c r="D778" s="19"/>
      <c r="E778" s="19"/>
      <c r="F778" s="19"/>
      <c r="G778" s="19"/>
      <c r="H778" s="19">
        <v>5</v>
      </c>
      <c r="I778" s="19">
        <f t="shared" ref="I778" si="137">ROUND(PRODUCT(E778:H778),3)</f>
        <v>5</v>
      </c>
      <c r="J778" s="24"/>
      <c r="K778" s="24"/>
      <c r="L778" s="24" t="s">
        <v>44</v>
      </c>
    </row>
    <row r="779" spans="1:12" s="7" customFormat="1" ht="20.100000000000001" customHeight="1" x14ac:dyDescent="0.25">
      <c r="A779" s="24"/>
      <c r="B779" s="24"/>
      <c r="C779" s="44"/>
      <c r="D779" s="19"/>
      <c r="E779" s="19"/>
      <c r="F779" s="19"/>
      <c r="G779" s="19"/>
      <c r="H779" s="19"/>
      <c r="I779" s="15"/>
      <c r="J779" s="24"/>
      <c r="K779" s="24"/>
      <c r="L779" s="24"/>
    </row>
    <row r="780" spans="1:12" s="7" customFormat="1" ht="20.100000000000001" customHeight="1" x14ac:dyDescent="0.25">
      <c r="A780" s="24"/>
      <c r="B780" s="24"/>
      <c r="C780" s="44"/>
      <c r="D780" s="19"/>
      <c r="E780" s="19"/>
      <c r="F780" s="19"/>
      <c r="G780" s="19"/>
      <c r="H780" s="19"/>
      <c r="I780" s="15"/>
      <c r="J780" s="24"/>
      <c r="K780" s="24"/>
      <c r="L780" s="24"/>
    </row>
    <row r="781" spans="1:12" s="7" customFormat="1" ht="47.25" x14ac:dyDescent="0.25">
      <c r="A781" s="25" t="s">
        <v>432</v>
      </c>
      <c r="B781" s="12" t="s">
        <v>436</v>
      </c>
      <c r="C781" s="13"/>
      <c r="D781" s="14"/>
      <c r="E781" s="14"/>
      <c r="F781" s="14"/>
      <c r="G781" s="14"/>
      <c r="H781" s="14"/>
      <c r="I781" s="14"/>
      <c r="J781" s="23">
        <f>SUM(I782)</f>
        <v>1</v>
      </c>
      <c r="K781" s="20" t="s">
        <v>9</v>
      </c>
      <c r="L781" s="14"/>
    </row>
    <row r="782" spans="1:12" s="7" customFormat="1" ht="20.100000000000001" customHeight="1" x14ac:dyDescent="0.25">
      <c r="A782" s="24"/>
      <c r="B782" s="24"/>
      <c r="C782" s="44"/>
      <c r="D782" s="19"/>
      <c r="E782" s="19"/>
      <c r="F782" s="19"/>
      <c r="G782" s="19"/>
      <c r="H782" s="19">
        <v>1</v>
      </c>
      <c r="I782" s="19">
        <f t="shared" ref="I782" si="138">ROUND(PRODUCT(E782:H782),3)</f>
        <v>1</v>
      </c>
      <c r="J782" s="24"/>
      <c r="K782" s="24"/>
      <c r="L782" s="24" t="s">
        <v>437</v>
      </c>
    </row>
    <row r="783" spans="1:12" s="7" customFormat="1" ht="20.100000000000001" customHeight="1" x14ac:dyDescent="0.25">
      <c r="A783" s="24"/>
      <c r="B783" s="24"/>
      <c r="C783" s="44"/>
      <c r="D783" s="19"/>
      <c r="E783" s="19"/>
      <c r="F783" s="19"/>
      <c r="G783" s="19"/>
      <c r="H783" s="19"/>
      <c r="I783" s="15"/>
      <c r="J783" s="24"/>
      <c r="K783" s="24"/>
      <c r="L783" s="24"/>
    </row>
    <row r="784" spans="1:12" s="7" customFormat="1" ht="20.100000000000001" customHeight="1" x14ac:dyDescent="0.25">
      <c r="A784" s="24"/>
      <c r="B784" s="24"/>
      <c r="C784" s="44"/>
      <c r="D784" s="19"/>
      <c r="E784" s="19"/>
      <c r="F784" s="19"/>
      <c r="G784" s="19"/>
      <c r="H784" s="19"/>
      <c r="I784" s="15"/>
      <c r="J784" s="24"/>
      <c r="K784" s="24"/>
      <c r="L784" s="24"/>
    </row>
    <row r="785" spans="1:12" s="7" customFormat="1" ht="78.75" x14ac:dyDescent="0.25">
      <c r="A785" s="11" t="s">
        <v>439</v>
      </c>
      <c r="B785" s="12" t="s">
        <v>440</v>
      </c>
      <c r="C785" s="13"/>
      <c r="D785" s="14"/>
      <c r="E785" s="14"/>
      <c r="F785" s="14"/>
      <c r="G785" s="14"/>
      <c r="H785" s="14"/>
      <c r="I785" s="14"/>
      <c r="J785" s="23">
        <f>SUM(I786)</f>
        <v>1</v>
      </c>
      <c r="K785" s="20" t="s">
        <v>9</v>
      </c>
      <c r="L785" s="14"/>
    </row>
    <row r="786" spans="1:12" s="7" customFormat="1" ht="20.100000000000001" customHeight="1" x14ac:dyDescent="0.25">
      <c r="A786" s="24"/>
      <c r="B786" s="24"/>
      <c r="C786" s="44"/>
      <c r="D786" s="19"/>
      <c r="E786" s="19"/>
      <c r="F786" s="19"/>
      <c r="G786" s="19"/>
      <c r="H786" s="19">
        <v>1</v>
      </c>
      <c r="I786" s="19">
        <f t="shared" ref="I786" si="139">ROUND(PRODUCT(E786:H786),3)</f>
        <v>1</v>
      </c>
      <c r="J786" s="24"/>
      <c r="K786" s="24"/>
      <c r="L786" s="24" t="s">
        <v>46</v>
      </c>
    </row>
    <row r="787" spans="1:12" s="7" customFormat="1" ht="20.100000000000001" customHeight="1" x14ac:dyDescent="0.25">
      <c r="A787" s="24"/>
      <c r="B787" s="24"/>
      <c r="C787" s="44"/>
      <c r="D787" s="19"/>
      <c r="E787" s="19"/>
      <c r="F787" s="19"/>
      <c r="G787" s="19"/>
      <c r="H787" s="19"/>
      <c r="I787" s="15"/>
      <c r="J787" s="24"/>
      <c r="K787" s="24"/>
      <c r="L787" s="24"/>
    </row>
    <row r="788" spans="1:12" s="7" customFormat="1" ht="20.100000000000001" customHeight="1" x14ac:dyDescent="0.25">
      <c r="A788" s="24"/>
      <c r="B788" s="24"/>
      <c r="C788" s="44"/>
      <c r="D788" s="19"/>
      <c r="E788" s="19"/>
      <c r="F788" s="19"/>
      <c r="G788" s="19"/>
      <c r="H788" s="19"/>
      <c r="I788" s="15"/>
      <c r="J788" s="24"/>
      <c r="K788" s="24"/>
      <c r="L788" s="24"/>
    </row>
    <row r="789" spans="1:12" s="7" customFormat="1" ht="72" customHeight="1" x14ac:dyDescent="0.25">
      <c r="A789" s="11" t="s">
        <v>45</v>
      </c>
      <c r="B789" s="12" t="s">
        <v>441</v>
      </c>
      <c r="C789" s="13"/>
      <c r="D789" s="14"/>
      <c r="E789" s="14"/>
      <c r="F789" s="14"/>
      <c r="G789" s="14"/>
      <c r="H789" s="14"/>
      <c r="I789" s="14"/>
      <c r="J789" s="23">
        <f>SUM(I790)</f>
        <v>1</v>
      </c>
      <c r="K789" s="20" t="s">
        <v>9</v>
      </c>
      <c r="L789" s="14"/>
    </row>
    <row r="790" spans="1:12" s="7" customFormat="1" ht="20.100000000000001" customHeight="1" x14ac:dyDescent="0.25">
      <c r="A790" s="24"/>
      <c r="B790" s="24"/>
      <c r="C790" s="44"/>
      <c r="D790" s="19"/>
      <c r="E790" s="19"/>
      <c r="F790" s="19"/>
      <c r="G790" s="19"/>
      <c r="H790" s="19">
        <v>1</v>
      </c>
      <c r="I790" s="19">
        <f t="shared" ref="I790" si="140">ROUND(PRODUCT(E790:H790),3)</f>
        <v>1</v>
      </c>
      <c r="J790" s="24"/>
      <c r="K790" s="24"/>
      <c r="L790" s="24" t="s">
        <v>442</v>
      </c>
    </row>
    <row r="791" spans="1:12" s="7" customFormat="1" ht="20.100000000000001" customHeight="1" x14ac:dyDescent="0.25">
      <c r="A791" s="24"/>
      <c r="B791" s="24"/>
      <c r="C791" s="44"/>
      <c r="D791" s="19"/>
      <c r="E791" s="19"/>
      <c r="F791" s="19"/>
      <c r="G791" s="19"/>
      <c r="H791" s="19"/>
      <c r="I791" s="19"/>
      <c r="J791" s="24"/>
      <c r="K791" s="24"/>
      <c r="L791" s="24"/>
    </row>
    <row r="792" spans="1:12" s="7" customFormat="1" ht="20.100000000000001" customHeight="1" x14ac:dyDescent="0.25">
      <c r="A792" s="16" t="s">
        <v>487</v>
      </c>
      <c r="B792" s="17" t="s">
        <v>488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s="7" customFormat="1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s="7" customFormat="1" ht="63" x14ac:dyDescent="0.25">
      <c r="A794" s="22" t="s">
        <v>485</v>
      </c>
      <c r="B794" s="65" t="s">
        <v>484</v>
      </c>
      <c r="C794" s="13"/>
      <c r="D794" s="14"/>
      <c r="E794" s="14"/>
      <c r="F794" s="14"/>
      <c r="G794" s="14"/>
      <c r="H794" s="14"/>
      <c r="I794" s="14"/>
      <c r="J794" s="43">
        <f>SUM(I795:I795)</f>
        <v>1</v>
      </c>
      <c r="K794" s="20" t="s">
        <v>9</v>
      </c>
      <c r="L794" s="14"/>
    </row>
    <row r="795" spans="1:12" s="7" customFormat="1" ht="20.100000000000001" customHeight="1" x14ac:dyDescent="0.25">
      <c r="A795" s="1"/>
      <c r="B795" s="1"/>
      <c r="C795" s="75"/>
      <c r="D795" s="75"/>
      <c r="E795" s="15"/>
      <c r="F795" s="15"/>
      <c r="G795" s="15"/>
      <c r="H795" s="15">
        <v>1</v>
      </c>
      <c r="I795" s="15">
        <f t="shared" ref="I795" si="141">ROUND(PRODUCT(E795:H795),2)</f>
        <v>1</v>
      </c>
      <c r="J795" s="1"/>
      <c r="K795" s="1"/>
      <c r="L795" s="24" t="s">
        <v>486</v>
      </c>
    </row>
    <row r="796" spans="1:12" s="7" customFormat="1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s="7" customFormat="1" ht="20.100000000000001" customHeight="1" x14ac:dyDescent="0.25">
      <c r="A797" s="16" t="s">
        <v>16</v>
      </c>
      <c r="B797" s="17" t="s">
        <v>17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s="7" customFormat="1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s="7" customFormat="1" ht="20.100000000000001" customHeight="1" x14ac:dyDescent="0.25">
      <c r="A799" s="16" t="s">
        <v>235</v>
      </c>
      <c r="B799" s="17" t="s">
        <v>236</v>
      </c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 spans="1:12" s="7" customFormat="1" ht="20.100000000000001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 spans="1:12" s="7" customFormat="1" ht="42" customHeight="1" x14ac:dyDescent="0.25">
      <c r="A801" s="66" t="s">
        <v>233</v>
      </c>
      <c r="B801" s="12" t="s">
        <v>234</v>
      </c>
      <c r="C801" s="13"/>
      <c r="D801" s="18"/>
      <c r="E801" s="18"/>
      <c r="F801" s="18"/>
      <c r="G801" s="18"/>
      <c r="H801" s="18"/>
      <c r="I801" s="18"/>
      <c r="J801" s="23">
        <f>SUM(I802:I824)</f>
        <v>316.55599999999993</v>
      </c>
      <c r="K801" s="20" t="s">
        <v>15</v>
      </c>
      <c r="L801" s="18"/>
    </row>
    <row r="802" spans="1:12" s="7" customFormat="1" ht="20.100000000000001" customHeight="1" x14ac:dyDescent="0.25">
      <c r="A802" s="24"/>
      <c r="B802" s="24"/>
      <c r="C802" s="44" t="s">
        <v>284</v>
      </c>
      <c r="D802" s="19" t="s">
        <v>289</v>
      </c>
      <c r="E802" s="19">
        <v>6.25</v>
      </c>
      <c r="F802" s="19"/>
      <c r="G802" s="19">
        <v>2.54</v>
      </c>
      <c r="H802" s="19">
        <v>1</v>
      </c>
      <c r="I802" s="19">
        <f t="shared" ref="I802" si="142">ROUND(PRODUCT(E802:H802),3)</f>
        <v>15.875</v>
      </c>
      <c r="J802" s="24"/>
      <c r="K802" s="24"/>
      <c r="L802" s="24"/>
    </row>
    <row r="803" spans="1:12" s="7" customFormat="1" ht="20.100000000000001" customHeight="1" x14ac:dyDescent="0.25">
      <c r="A803" s="24"/>
      <c r="B803" s="24"/>
      <c r="C803" s="44" t="s">
        <v>287</v>
      </c>
      <c r="D803" s="19" t="s">
        <v>289</v>
      </c>
      <c r="E803" s="19">
        <v>6.35</v>
      </c>
      <c r="F803" s="19"/>
      <c r="G803" s="19">
        <v>2.54</v>
      </c>
      <c r="H803" s="19">
        <v>2</v>
      </c>
      <c r="I803" s="19">
        <f t="shared" ref="I803" si="143">ROUND(PRODUCT(E803:H803),3)</f>
        <v>32.258000000000003</v>
      </c>
      <c r="J803" s="24"/>
      <c r="K803" s="24"/>
      <c r="L803" s="24"/>
    </row>
    <row r="804" spans="1:12" s="7" customFormat="1" ht="20.100000000000001" customHeight="1" x14ac:dyDescent="0.25">
      <c r="A804" s="24"/>
      <c r="B804" s="24"/>
      <c r="C804" s="44">
        <v>7</v>
      </c>
      <c r="D804" s="19" t="s">
        <v>289</v>
      </c>
      <c r="E804" s="19">
        <v>6.25</v>
      </c>
      <c r="F804" s="19"/>
      <c r="G804" s="19">
        <v>2.54</v>
      </c>
      <c r="H804" s="19">
        <v>1</v>
      </c>
      <c r="I804" s="19">
        <f t="shared" ref="I804" si="144">ROUND(PRODUCT(E804:H804),3)</f>
        <v>15.875</v>
      </c>
      <c r="J804" s="24"/>
      <c r="K804" s="24"/>
      <c r="L804" s="24"/>
    </row>
    <row r="805" spans="1:12" s="7" customFormat="1" ht="20.100000000000001" customHeight="1" x14ac:dyDescent="0.25">
      <c r="A805" s="24"/>
      <c r="B805" s="24"/>
      <c r="C805" s="44">
        <v>4</v>
      </c>
      <c r="D805" s="19" t="s">
        <v>292</v>
      </c>
      <c r="E805" s="19">
        <v>3.3</v>
      </c>
      <c r="F805" s="19"/>
      <c r="G805" s="19">
        <v>2.54</v>
      </c>
      <c r="H805" s="19">
        <v>1</v>
      </c>
      <c r="I805" s="19">
        <f t="shared" ref="I805" si="145">ROUND(PRODUCT(E805:H805),3)</f>
        <v>8.3819999999999997</v>
      </c>
      <c r="J805" s="24"/>
      <c r="K805" s="24"/>
      <c r="L805" s="24"/>
    </row>
    <row r="806" spans="1:12" s="7" customFormat="1" ht="20.100000000000001" customHeight="1" x14ac:dyDescent="0.25">
      <c r="A806" s="24"/>
      <c r="B806" s="24"/>
      <c r="C806" s="44" t="s">
        <v>290</v>
      </c>
      <c r="D806" s="19" t="s">
        <v>292</v>
      </c>
      <c r="E806" s="19">
        <v>3.7</v>
      </c>
      <c r="F806" s="19"/>
      <c r="G806" s="19">
        <v>2.54</v>
      </c>
      <c r="H806" s="19">
        <v>1</v>
      </c>
      <c r="I806" s="19">
        <f t="shared" ref="I806" si="146">ROUND(PRODUCT(E806:H806),3)</f>
        <v>9.3979999999999997</v>
      </c>
      <c r="J806" s="24"/>
      <c r="K806" s="24"/>
      <c r="L806" s="24"/>
    </row>
    <row r="807" spans="1:12" s="7" customFormat="1" ht="20.100000000000001" customHeight="1" x14ac:dyDescent="0.25">
      <c r="A807" s="24"/>
      <c r="B807" s="24"/>
      <c r="C807" s="44" t="s">
        <v>291</v>
      </c>
      <c r="D807" s="19" t="s">
        <v>292</v>
      </c>
      <c r="E807" s="19">
        <v>5.4</v>
      </c>
      <c r="F807" s="19"/>
      <c r="G807" s="19">
        <v>2.54</v>
      </c>
      <c r="H807" s="19">
        <v>1</v>
      </c>
      <c r="I807" s="19">
        <f t="shared" ref="I807" si="147">ROUND(PRODUCT(E807:H807),3)</f>
        <v>13.715999999999999</v>
      </c>
      <c r="J807" s="24"/>
      <c r="K807" s="24"/>
      <c r="L807" s="24"/>
    </row>
    <row r="808" spans="1:12" s="7" customFormat="1" ht="20.100000000000001" customHeight="1" x14ac:dyDescent="0.25">
      <c r="A808" s="24"/>
      <c r="B808" s="24"/>
      <c r="C808" s="44" t="s">
        <v>293</v>
      </c>
      <c r="D808" s="19" t="s">
        <v>292</v>
      </c>
      <c r="E808" s="19">
        <v>1.8</v>
      </c>
      <c r="F808" s="19"/>
      <c r="G808" s="19">
        <v>2.54</v>
      </c>
      <c r="H808" s="19">
        <v>2</v>
      </c>
      <c r="I808" s="19">
        <f t="shared" ref="I808" si="148">ROUND(PRODUCT(E808:H808),3)</f>
        <v>9.1440000000000001</v>
      </c>
      <c r="J808" s="24"/>
      <c r="K808" s="24"/>
      <c r="L808" s="24"/>
    </row>
    <row r="809" spans="1:12" s="7" customFormat="1" ht="20.100000000000001" customHeight="1" x14ac:dyDescent="0.25">
      <c r="A809" s="24"/>
      <c r="B809" s="24"/>
      <c r="C809" s="44" t="s">
        <v>293</v>
      </c>
      <c r="D809" s="19" t="s">
        <v>292</v>
      </c>
      <c r="E809" s="19">
        <v>2.65</v>
      </c>
      <c r="F809" s="19"/>
      <c r="G809" s="19">
        <v>2.54</v>
      </c>
      <c r="H809" s="19">
        <v>2</v>
      </c>
      <c r="I809" s="19">
        <f t="shared" ref="I809" si="149">ROUND(PRODUCT(E809:H809),3)</f>
        <v>13.462</v>
      </c>
      <c r="J809" s="24"/>
      <c r="K809" s="24"/>
      <c r="L809" s="24"/>
    </row>
    <row r="810" spans="1:12" s="7" customFormat="1" ht="20.100000000000001" customHeight="1" x14ac:dyDescent="0.25">
      <c r="A810" s="24"/>
      <c r="B810" s="24"/>
      <c r="C810" s="44">
        <v>10</v>
      </c>
      <c r="D810" s="19" t="s">
        <v>292</v>
      </c>
      <c r="E810" s="19">
        <v>5.4</v>
      </c>
      <c r="F810" s="19"/>
      <c r="G810" s="19">
        <v>2.54</v>
      </c>
      <c r="H810" s="19">
        <v>2</v>
      </c>
      <c r="I810" s="19">
        <f t="shared" ref="I810:I824" si="150">ROUND(PRODUCT(E810:H810),3)</f>
        <v>27.431999999999999</v>
      </c>
      <c r="J810" s="24"/>
      <c r="K810" s="24"/>
      <c r="L810" s="24"/>
    </row>
    <row r="811" spans="1:12" s="7" customFormat="1" ht="20.100000000000001" customHeight="1" x14ac:dyDescent="0.25">
      <c r="A811" s="24"/>
      <c r="B811" s="24"/>
      <c r="C811" s="1"/>
      <c r="D811" s="1"/>
      <c r="E811" s="1"/>
      <c r="F811" s="19">
        <v>1.1499999999999999</v>
      </c>
      <c r="G811" s="19">
        <v>2.1</v>
      </c>
      <c r="H811" s="19">
        <v>-2</v>
      </c>
      <c r="I811" s="19">
        <f t="shared" si="150"/>
        <v>-4.83</v>
      </c>
      <c r="J811" s="24"/>
      <c r="K811" s="24"/>
      <c r="L811" s="24"/>
    </row>
    <row r="812" spans="1:12" s="7" customFormat="1" ht="20.100000000000001" customHeight="1" x14ac:dyDescent="0.25">
      <c r="A812" s="24"/>
      <c r="B812" s="24"/>
      <c r="C812" s="44" t="s">
        <v>270</v>
      </c>
      <c r="D812" s="44" t="s">
        <v>294</v>
      </c>
      <c r="E812" s="19">
        <v>5.45</v>
      </c>
      <c r="F812" s="19"/>
      <c r="G812" s="19">
        <v>2.54</v>
      </c>
      <c r="H812" s="19">
        <v>1</v>
      </c>
      <c r="I812" s="19">
        <f t="shared" si="150"/>
        <v>13.843</v>
      </c>
      <c r="J812" s="24"/>
      <c r="K812" s="24"/>
      <c r="L812" s="24"/>
    </row>
    <row r="813" spans="1:12" s="7" customFormat="1" ht="20.100000000000001" customHeight="1" x14ac:dyDescent="0.25">
      <c r="A813" s="24"/>
      <c r="B813" s="24"/>
      <c r="C813" s="44"/>
      <c r="D813" s="44"/>
      <c r="E813" s="19"/>
      <c r="F813" s="19">
        <v>1.2</v>
      </c>
      <c r="G813" s="19">
        <v>2.1</v>
      </c>
      <c r="H813" s="19">
        <v>-2</v>
      </c>
      <c r="I813" s="19">
        <f t="shared" ref="I813" si="151">ROUND(PRODUCT(E813:H813),3)</f>
        <v>-5.04</v>
      </c>
      <c r="J813" s="24"/>
      <c r="K813" s="24"/>
      <c r="L813" s="24"/>
    </row>
    <row r="814" spans="1:12" s="7" customFormat="1" ht="20.100000000000001" customHeight="1" x14ac:dyDescent="0.25">
      <c r="A814" s="24"/>
      <c r="B814" s="24"/>
      <c r="C814" s="19" t="s">
        <v>289</v>
      </c>
      <c r="D814" s="19" t="s">
        <v>287</v>
      </c>
      <c r="E814" s="19">
        <v>2.1</v>
      </c>
      <c r="F814" s="19"/>
      <c r="G814" s="19">
        <v>2.54</v>
      </c>
      <c r="H814" s="19">
        <v>2</v>
      </c>
      <c r="I814" s="19">
        <f t="shared" si="150"/>
        <v>10.667999999999999</v>
      </c>
      <c r="J814" s="24"/>
      <c r="K814" s="24"/>
      <c r="L814" s="24"/>
    </row>
    <row r="815" spans="1:12" s="7" customFormat="1" ht="20.100000000000001" customHeight="1" x14ac:dyDescent="0.25">
      <c r="A815" s="24"/>
      <c r="B815" s="24"/>
      <c r="C815" s="44" t="s">
        <v>295</v>
      </c>
      <c r="D815" s="44" t="s">
        <v>294</v>
      </c>
      <c r="E815" s="19">
        <f>5.45-0.15</f>
        <v>5.3</v>
      </c>
      <c r="F815" s="19"/>
      <c r="G815" s="19">
        <v>2.54</v>
      </c>
      <c r="H815" s="19">
        <v>1</v>
      </c>
      <c r="I815" s="19">
        <f t="shared" si="150"/>
        <v>13.462</v>
      </c>
      <c r="J815" s="24"/>
      <c r="K815" s="24"/>
      <c r="L815" s="24"/>
    </row>
    <row r="816" spans="1:12" s="7" customFormat="1" ht="20.100000000000001" customHeight="1" x14ac:dyDescent="0.25">
      <c r="A816" s="24"/>
      <c r="B816" s="24"/>
      <c r="C816" s="44"/>
      <c r="D816" s="44"/>
      <c r="E816" s="19"/>
      <c r="F816" s="19">
        <v>2.88</v>
      </c>
      <c r="G816" s="19">
        <v>0.5</v>
      </c>
      <c r="H816" s="19">
        <v>-1</v>
      </c>
      <c r="I816" s="19">
        <f t="shared" si="150"/>
        <v>-1.44</v>
      </c>
      <c r="J816" s="24"/>
      <c r="K816" s="24"/>
      <c r="L816" s="24"/>
    </row>
    <row r="817" spans="1:12" s="7" customFormat="1" ht="20.100000000000001" customHeight="1" x14ac:dyDescent="0.25">
      <c r="A817" s="24"/>
      <c r="B817" s="24"/>
      <c r="C817" s="19" t="s">
        <v>292</v>
      </c>
      <c r="D817" s="44" t="s">
        <v>290</v>
      </c>
      <c r="E817" s="19">
        <v>3.45</v>
      </c>
      <c r="F817" s="19"/>
      <c r="G817" s="19">
        <v>2.54</v>
      </c>
      <c r="H817" s="19">
        <v>1</v>
      </c>
      <c r="I817" s="19">
        <f t="shared" si="150"/>
        <v>8.7629999999999999</v>
      </c>
      <c r="J817" s="24"/>
      <c r="K817" s="24"/>
      <c r="L817" s="24"/>
    </row>
    <row r="818" spans="1:12" s="7" customFormat="1" ht="20.100000000000001" customHeight="1" x14ac:dyDescent="0.25">
      <c r="A818" s="24"/>
      <c r="B818" s="24"/>
      <c r="C818" s="19"/>
      <c r="D818" s="44"/>
      <c r="E818" s="19"/>
      <c r="F818" s="19">
        <v>1.1499999999999999</v>
      </c>
      <c r="G818" s="19">
        <v>2.1</v>
      </c>
      <c r="H818" s="19">
        <v>-1</v>
      </c>
      <c r="I818" s="19">
        <f t="shared" ref="I818" si="152">ROUND(PRODUCT(E818:H818),3)</f>
        <v>-2.415</v>
      </c>
      <c r="J818" s="24"/>
      <c r="K818" s="24"/>
      <c r="L818" s="24"/>
    </row>
    <row r="819" spans="1:12" s="7" customFormat="1" ht="20.100000000000001" customHeight="1" x14ac:dyDescent="0.25">
      <c r="A819" s="24"/>
      <c r="B819" s="24"/>
      <c r="C819" s="44" t="s">
        <v>296</v>
      </c>
      <c r="D819" s="44" t="s">
        <v>290</v>
      </c>
      <c r="E819" s="19">
        <v>3.25</v>
      </c>
      <c r="F819" s="19"/>
      <c r="G819" s="19">
        <v>2.54</v>
      </c>
      <c r="H819" s="19">
        <v>1</v>
      </c>
      <c r="I819" s="19">
        <f t="shared" si="150"/>
        <v>8.2550000000000008</v>
      </c>
      <c r="J819" s="24"/>
      <c r="K819" s="24"/>
      <c r="L819" s="24"/>
    </row>
    <row r="820" spans="1:12" s="7" customFormat="1" ht="20.100000000000001" customHeight="1" x14ac:dyDescent="0.25">
      <c r="A820" s="24"/>
      <c r="B820" s="24"/>
      <c r="C820" s="19"/>
      <c r="D820" s="44"/>
      <c r="E820" s="19"/>
      <c r="F820" s="19">
        <v>0.6</v>
      </c>
      <c r="G820" s="19">
        <v>0.5</v>
      </c>
      <c r="H820" s="19">
        <v>-1</v>
      </c>
      <c r="I820" s="19">
        <f t="shared" si="150"/>
        <v>-0.3</v>
      </c>
      <c r="J820" s="24"/>
      <c r="K820" s="24"/>
      <c r="L820" s="24"/>
    </row>
    <row r="821" spans="1:12" s="7" customFormat="1" ht="20.100000000000001" customHeight="1" x14ac:dyDescent="0.25">
      <c r="A821" s="24"/>
      <c r="B821" s="24"/>
      <c r="C821" s="19" t="s">
        <v>297</v>
      </c>
      <c r="D821" s="44" t="s">
        <v>298</v>
      </c>
      <c r="E821" s="19">
        <v>7.1</v>
      </c>
      <c r="F821" s="19"/>
      <c r="G821" s="19">
        <v>2.54</v>
      </c>
      <c r="H821" s="19">
        <v>1</v>
      </c>
      <c r="I821" s="19">
        <f t="shared" si="150"/>
        <v>18.033999999999999</v>
      </c>
      <c r="J821" s="24"/>
      <c r="K821" s="24"/>
      <c r="L821" s="24"/>
    </row>
    <row r="822" spans="1:12" s="7" customFormat="1" ht="20.100000000000001" customHeight="1" x14ac:dyDescent="0.25">
      <c r="A822" s="24"/>
      <c r="B822" s="24"/>
      <c r="C822" s="19" t="s">
        <v>292</v>
      </c>
      <c r="D822" s="44" t="s">
        <v>298</v>
      </c>
      <c r="E822" s="19">
        <f>7.7-0.15</f>
        <v>7.55</v>
      </c>
      <c r="F822" s="19"/>
      <c r="G822" s="19">
        <v>2.54</v>
      </c>
      <c r="H822" s="19">
        <v>2</v>
      </c>
      <c r="I822" s="19">
        <f t="shared" si="150"/>
        <v>38.353999999999999</v>
      </c>
      <c r="J822" s="24"/>
      <c r="K822" s="24"/>
      <c r="L822" s="24"/>
    </row>
    <row r="823" spans="1:12" s="7" customFormat="1" ht="20.100000000000001" customHeight="1" x14ac:dyDescent="0.25">
      <c r="A823" s="24"/>
      <c r="B823" s="24"/>
      <c r="C823" s="19" t="s">
        <v>292</v>
      </c>
      <c r="D823" s="44" t="s">
        <v>298</v>
      </c>
      <c r="E823" s="19">
        <f>7.7-0.15*2</f>
        <v>7.4</v>
      </c>
      <c r="F823" s="19"/>
      <c r="G823" s="19">
        <v>2.54</v>
      </c>
      <c r="H823" s="19">
        <v>2</v>
      </c>
      <c r="I823" s="19">
        <f t="shared" ref="I823" si="153">ROUND(PRODUCT(E823:H823),3)</f>
        <v>37.591999999999999</v>
      </c>
      <c r="J823" s="24"/>
      <c r="K823" s="24"/>
      <c r="L823" s="24"/>
    </row>
    <row r="824" spans="1:12" s="7" customFormat="1" ht="20.100000000000001" customHeight="1" x14ac:dyDescent="0.25">
      <c r="A824" s="24"/>
      <c r="B824" s="24"/>
      <c r="C824" s="44" t="s">
        <v>296</v>
      </c>
      <c r="D824" s="44" t="s">
        <v>298</v>
      </c>
      <c r="E824" s="19">
        <v>7.1</v>
      </c>
      <c r="F824" s="19"/>
      <c r="G824" s="19">
        <v>2.54</v>
      </c>
      <c r="H824" s="19">
        <v>2</v>
      </c>
      <c r="I824" s="19">
        <f t="shared" si="150"/>
        <v>36.067999999999998</v>
      </c>
      <c r="J824" s="24"/>
      <c r="K824" s="24"/>
      <c r="L824" s="24"/>
    </row>
    <row r="825" spans="1:12" s="7" customFormat="1" ht="20.100000000000001" customHeight="1" x14ac:dyDescent="0.25">
      <c r="A825" s="24"/>
      <c r="B825" s="24"/>
      <c r="C825" s="44"/>
      <c r="D825" s="19"/>
      <c r="E825" s="19"/>
      <c r="F825" s="19"/>
      <c r="G825" s="19"/>
      <c r="H825" s="19"/>
      <c r="I825" s="15"/>
      <c r="J825" s="24"/>
      <c r="K825" s="24"/>
      <c r="L825" s="24"/>
    </row>
    <row r="826" spans="1:12" s="7" customFormat="1" ht="31.5" x14ac:dyDescent="0.25">
      <c r="A826" s="11" t="s">
        <v>238</v>
      </c>
      <c r="B826" s="12" t="s">
        <v>239</v>
      </c>
      <c r="C826" s="13"/>
      <c r="D826" s="14"/>
      <c r="E826" s="14"/>
      <c r="F826" s="14"/>
      <c r="G826" s="14"/>
      <c r="H826" s="14"/>
      <c r="I826" s="14"/>
      <c r="J826" s="23">
        <f>SUM(I827:I907)</f>
        <v>594.29599999999982</v>
      </c>
      <c r="K826" s="20" t="s">
        <v>15</v>
      </c>
      <c r="L826" s="14"/>
    </row>
    <row r="827" spans="1:12" s="7" customFormat="1" ht="20.100000000000001" customHeight="1" x14ac:dyDescent="0.25">
      <c r="A827" s="24"/>
      <c r="B827" s="67" t="s">
        <v>319</v>
      </c>
      <c r="C827" s="44" t="s">
        <v>299</v>
      </c>
      <c r="D827" s="19" t="s">
        <v>287</v>
      </c>
      <c r="E827" s="19">
        <v>5.45</v>
      </c>
      <c r="F827" s="19"/>
      <c r="G827" s="19">
        <v>2.54</v>
      </c>
      <c r="H827" s="19">
        <v>1</v>
      </c>
      <c r="I827" s="19">
        <f t="shared" ref="I827" si="154">ROUND(PRODUCT(E827:H827),3)</f>
        <v>13.843</v>
      </c>
      <c r="J827" s="24"/>
      <c r="K827" s="24"/>
      <c r="L827" s="24"/>
    </row>
    <row r="828" spans="1:12" s="7" customFormat="1" ht="20.100000000000001" customHeight="1" x14ac:dyDescent="0.25">
      <c r="A828" s="24"/>
      <c r="B828" s="24"/>
      <c r="C828" s="44" t="s">
        <v>299</v>
      </c>
      <c r="D828" s="19" t="s">
        <v>271</v>
      </c>
      <c r="E828" s="19">
        <v>4.75</v>
      </c>
      <c r="F828" s="19"/>
      <c r="G828" s="19">
        <v>2.54</v>
      </c>
      <c r="H828" s="19">
        <v>1</v>
      </c>
      <c r="I828" s="19">
        <f t="shared" ref="I828" si="155">ROUND(PRODUCT(E828:H828),3)</f>
        <v>12.065</v>
      </c>
      <c r="J828" s="24"/>
      <c r="K828" s="24"/>
      <c r="L828" s="24"/>
    </row>
    <row r="829" spans="1:12" s="7" customFormat="1" ht="20.100000000000001" customHeight="1" x14ac:dyDescent="0.25">
      <c r="A829" s="24"/>
      <c r="B829" s="24"/>
      <c r="C829" s="44" t="s">
        <v>299</v>
      </c>
      <c r="D829" s="19" t="s">
        <v>272</v>
      </c>
      <c r="E829" s="19">
        <v>6.35</v>
      </c>
      <c r="F829" s="19"/>
      <c r="G829" s="19">
        <v>2.54</v>
      </c>
      <c r="H829" s="19">
        <v>1</v>
      </c>
      <c r="I829" s="19">
        <f t="shared" ref="I829:I830" si="156">ROUND(PRODUCT(E829:H829),3)</f>
        <v>16.129000000000001</v>
      </c>
      <c r="J829" s="24"/>
      <c r="K829" s="24"/>
      <c r="L829" s="24"/>
    </row>
    <row r="830" spans="1:12" s="7" customFormat="1" ht="20.100000000000001" customHeight="1" x14ac:dyDescent="0.25">
      <c r="A830" s="24"/>
      <c r="B830" s="24" t="s">
        <v>288</v>
      </c>
      <c r="C830" s="44"/>
      <c r="D830" s="19"/>
      <c r="E830" s="19"/>
      <c r="F830" s="19">
        <v>1.6</v>
      </c>
      <c r="G830" s="19">
        <v>2.1</v>
      </c>
      <c r="H830" s="19">
        <v>-1</v>
      </c>
      <c r="I830" s="19">
        <f t="shared" si="156"/>
        <v>-3.36</v>
      </c>
      <c r="J830" s="24"/>
      <c r="K830" s="24"/>
      <c r="L830" s="24"/>
    </row>
    <row r="831" spans="1:12" s="7" customFormat="1" ht="20.100000000000001" customHeight="1" x14ac:dyDescent="0.25">
      <c r="A831" s="24"/>
      <c r="B831" s="24"/>
      <c r="C831" s="44" t="s">
        <v>299</v>
      </c>
      <c r="D831" s="19" t="s">
        <v>300</v>
      </c>
      <c r="E831" s="19">
        <v>2.2000000000000002</v>
      </c>
      <c r="F831" s="19"/>
      <c r="G831" s="19">
        <v>2.54</v>
      </c>
      <c r="H831" s="19">
        <v>1</v>
      </c>
      <c r="I831" s="19">
        <f t="shared" ref="I831:I837" si="157">ROUND(PRODUCT(E831:H831),3)</f>
        <v>5.5880000000000001</v>
      </c>
      <c r="J831" s="24"/>
      <c r="K831" s="24"/>
      <c r="L831" s="24"/>
    </row>
    <row r="832" spans="1:12" s="7" customFormat="1" ht="20.100000000000001" customHeight="1" x14ac:dyDescent="0.25">
      <c r="A832" s="24"/>
      <c r="B832" s="24"/>
      <c r="C832" s="44"/>
      <c r="D832" s="19"/>
      <c r="E832" s="19"/>
      <c r="F832" s="19">
        <v>2.2000000000000002</v>
      </c>
      <c r="G832" s="19">
        <v>2.1</v>
      </c>
      <c r="H832" s="19">
        <v>-1</v>
      </c>
      <c r="I832" s="19">
        <f t="shared" si="157"/>
        <v>-4.62</v>
      </c>
      <c r="J832" s="24"/>
      <c r="K832" s="24"/>
      <c r="L832" s="24"/>
    </row>
    <row r="833" spans="1:12" s="7" customFormat="1" ht="20.100000000000001" customHeight="1" x14ac:dyDescent="0.25">
      <c r="A833" s="24"/>
      <c r="B833" s="24"/>
      <c r="C833" s="44" t="s">
        <v>270</v>
      </c>
      <c r="D833" s="44" t="s">
        <v>287</v>
      </c>
      <c r="E833" s="19">
        <v>5.45</v>
      </c>
      <c r="F833" s="19"/>
      <c r="G833" s="19">
        <v>2.54</v>
      </c>
      <c r="H833" s="19">
        <v>1</v>
      </c>
      <c r="I833" s="19">
        <f t="shared" si="157"/>
        <v>13.843</v>
      </c>
      <c r="J833" s="24"/>
      <c r="K833" s="24"/>
      <c r="L833" s="24"/>
    </row>
    <row r="834" spans="1:12" s="7" customFormat="1" ht="20.100000000000001" customHeight="1" x14ac:dyDescent="0.25">
      <c r="A834" s="24"/>
      <c r="B834" s="24"/>
      <c r="C834" s="44"/>
      <c r="D834" s="44"/>
      <c r="E834" s="19"/>
      <c r="F834" s="19">
        <v>1.2</v>
      </c>
      <c r="G834" s="19">
        <v>2.1</v>
      </c>
      <c r="H834" s="19">
        <v>-2</v>
      </c>
      <c r="I834" s="19">
        <f t="shared" si="157"/>
        <v>-5.04</v>
      </c>
      <c r="J834" s="24"/>
      <c r="K834" s="24"/>
      <c r="L834" s="24"/>
    </row>
    <row r="835" spans="1:12" s="7" customFormat="1" ht="20.100000000000001" customHeight="1" x14ac:dyDescent="0.25">
      <c r="A835" s="24"/>
      <c r="B835" s="24"/>
      <c r="C835" s="44" t="s">
        <v>295</v>
      </c>
      <c r="D835" s="44" t="s">
        <v>294</v>
      </c>
      <c r="E835" s="19">
        <v>5.45</v>
      </c>
      <c r="F835" s="19"/>
      <c r="G835" s="19">
        <v>2.54</v>
      </c>
      <c r="H835" s="19">
        <v>1</v>
      </c>
      <c r="I835" s="19">
        <f t="shared" si="157"/>
        <v>13.843</v>
      </c>
      <c r="J835" s="24"/>
      <c r="K835" s="24"/>
      <c r="L835" s="24"/>
    </row>
    <row r="836" spans="1:12" s="7" customFormat="1" ht="20.100000000000001" customHeight="1" x14ac:dyDescent="0.25">
      <c r="A836" s="24"/>
      <c r="B836" s="24"/>
      <c r="C836" s="44"/>
      <c r="D836" s="44"/>
      <c r="E836" s="19"/>
      <c r="F836" s="19">
        <v>2.88</v>
      </c>
      <c r="G836" s="19">
        <v>0.5</v>
      </c>
      <c r="H836" s="19">
        <v>-1</v>
      </c>
      <c r="I836" s="19">
        <f t="shared" si="157"/>
        <v>-1.44</v>
      </c>
      <c r="J836" s="24"/>
      <c r="K836" s="24"/>
      <c r="L836" s="24"/>
    </row>
    <row r="837" spans="1:12" s="7" customFormat="1" ht="20.100000000000001" customHeight="1" x14ac:dyDescent="0.25">
      <c r="A837" s="24"/>
      <c r="B837" s="24"/>
      <c r="C837" s="44" t="s">
        <v>276</v>
      </c>
      <c r="D837" s="44" t="s">
        <v>294</v>
      </c>
      <c r="E837" s="19">
        <v>5.5</v>
      </c>
      <c r="F837" s="19"/>
      <c r="G837" s="19">
        <v>2.54</v>
      </c>
      <c r="H837" s="19">
        <v>2</v>
      </c>
      <c r="I837" s="19">
        <f t="shared" si="157"/>
        <v>27.94</v>
      </c>
      <c r="J837" s="24"/>
      <c r="K837" s="24"/>
      <c r="L837" s="24"/>
    </row>
    <row r="838" spans="1:12" s="7" customFormat="1" ht="20.100000000000001" customHeight="1" x14ac:dyDescent="0.25">
      <c r="A838" s="24"/>
      <c r="B838" s="24"/>
      <c r="C838" s="44"/>
      <c r="D838" s="44"/>
      <c r="E838" s="19"/>
      <c r="F838" s="19">
        <v>2.88</v>
      </c>
      <c r="G838" s="19">
        <v>2.1</v>
      </c>
      <c r="H838" s="19">
        <v>-1</v>
      </c>
      <c r="I838" s="19">
        <f t="shared" ref="I838" si="158">ROUND(PRODUCT(E838:H838),3)</f>
        <v>-6.048</v>
      </c>
      <c r="J838" s="24"/>
      <c r="K838" s="24"/>
      <c r="L838" s="24"/>
    </row>
    <row r="839" spans="1:12" s="7" customFormat="1" ht="20.100000000000001" customHeight="1" x14ac:dyDescent="0.25">
      <c r="A839" s="24"/>
      <c r="B839" s="24"/>
      <c r="C839" s="44" t="s">
        <v>301</v>
      </c>
      <c r="D839" s="44" t="s">
        <v>268</v>
      </c>
      <c r="E839" s="19">
        <v>3.5</v>
      </c>
      <c r="F839" s="19"/>
      <c r="G839" s="19">
        <v>2.54</v>
      </c>
      <c r="H839" s="19">
        <v>2</v>
      </c>
      <c r="I839" s="19">
        <f t="shared" ref="I839" si="159">ROUND(PRODUCT(E839:H839),3)</f>
        <v>17.78</v>
      </c>
      <c r="J839" s="24"/>
      <c r="K839" s="24"/>
      <c r="L839" s="24"/>
    </row>
    <row r="840" spans="1:12" s="7" customFormat="1" ht="20.100000000000001" customHeight="1" x14ac:dyDescent="0.25">
      <c r="A840" s="24"/>
      <c r="B840" s="24"/>
      <c r="C840" s="44" t="s">
        <v>301</v>
      </c>
      <c r="D840" s="44" t="s">
        <v>290</v>
      </c>
      <c r="E840" s="19">
        <v>4.9000000000000004</v>
      </c>
      <c r="F840" s="19"/>
      <c r="G840" s="19">
        <v>2.54</v>
      </c>
      <c r="H840" s="19">
        <v>2</v>
      </c>
      <c r="I840" s="19">
        <f t="shared" ref="I840:I841" si="160">ROUND(PRODUCT(E840:H840),3)</f>
        <v>24.891999999999999</v>
      </c>
      <c r="J840" s="24"/>
      <c r="K840" s="24"/>
      <c r="L840" s="24"/>
    </row>
    <row r="841" spans="1:12" s="7" customFormat="1" ht="20.100000000000001" customHeight="1" x14ac:dyDescent="0.25">
      <c r="A841" s="24"/>
      <c r="B841" s="24"/>
      <c r="C841" s="44"/>
      <c r="D841" s="19"/>
      <c r="E841" s="19"/>
      <c r="F841" s="19">
        <v>1.2</v>
      </c>
      <c r="G841" s="19">
        <v>1.2</v>
      </c>
      <c r="H841" s="19">
        <v>-1</v>
      </c>
      <c r="I841" s="19">
        <f t="shared" si="160"/>
        <v>-1.44</v>
      </c>
      <c r="J841" s="24"/>
      <c r="K841" s="24"/>
      <c r="L841" s="24"/>
    </row>
    <row r="842" spans="1:12" s="7" customFormat="1" ht="20.100000000000001" customHeight="1" x14ac:dyDescent="0.25">
      <c r="A842" s="24"/>
      <c r="B842" s="24"/>
      <c r="C842" s="44" t="s">
        <v>302</v>
      </c>
      <c r="D842" s="44" t="s">
        <v>290</v>
      </c>
      <c r="E842" s="19">
        <v>3.8</v>
      </c>
      <c r="F842" s="19"/>
      <c r="G842" s="19">
        <v>2.54</v>
      </c>
      <c r="H842" s="19">
        <v>2</v>
      </c>
      <c r="I842" s="19">
        <f t="shared" ref="I842:I844" si="161">ROUND(PRODUCT(E842:H842),3)</f>
        <v>19.303999999999998</v>
      </c>
      <c r="J842" s="24"/>
      <c r="K842" s="24"/>
      <c r="L842" s="24"/>
    </row>
    <row r="843" spans="1:12" s="7" customFormat="1" ht="20.100000000000001" customHeight="1" x14ac:dyDescent="0.25">
      <c r="A843" s="24"/>
      <c r="B843" s="24"/>
      <c r="C843" s="44"/>
      <c r="D843" s="19"/>
      <c r="E843" s="19"/>
      <c r="F843" s="19">
        <v>1.2</v>
      </c>
      <c r="G843" s="19">
        <v>2.1</v>
      </c>
      <c r="H843" s="19">
        <v>-2</v>
      </c>
      <c r="I843" s="19">
        <f t="shared" si="161"/>
        <v>-5.04</v>
      </c>
      <c r="J843" s="24"/>
      <c r="K843" s="24"/>
      <c r="L843" s="24"/>
    </row>
    <row r="844" spans="1:12" s="7" customFormat="1" ht="20.100000000000001" customHeight="1" x14ac:dyDescent="0.25">
      <c r="A844" s="24"/>
      <c r="B844" s="24"/>
      <c r="C844" s="44" t="s">
        <v>302</v>
      </c>
      <c r="D844" s="19" t="s">
        <v>326</v>
      </c>
      <c r="E844" s="19">
        <v>2.33</v>
      </c>
      <c r="F844" s="19"/>
      <c r="G844" s="19">
        <v>2.54</v>
      </c>
      <c r="H844" s="19">
        <v>1</v>
      </c>
      <c r="I844" s="19">
        <f t="shared" si="161"/>
        <v>5.9180000000000001</v>
      </c>
      <c r="J844" s="24"/>
      <c r="K844" s="24"/>
      <c r="L844" s="24"/>
    </row>
    <row r="845" spans="1:12" s="7" customFormat="1" ht="20.100000000000001" customHeight="1" x14ac:dyDescent="0.25">
      <c r="A845" s="24"/>
      <c r="B845" s="24"/>
      <c r="C845" s="44"/>
      <c r="D845" s="19"/>
      <c r="E845" s="19"/>
      <c r="F845" s="19">
        <v>2.33</v>
      </c>
      <c r="G845" s="19">
        <v>2.1</v>
      </c>
      <c r="H845" s="19">
        <v>-1</v>
      </c>
      <c r="I845" s="19">
        <f t="shared" ref="I845" si="162">ROUND(PRODUCT(E845:H845),3)</f>
        <v>-4.8929999999999998</v>
      </c>
      <c r="J845" s="24"/>
      <c r="K845" s="24"/>
      <c r="L845" s="24"/>
    </row>
    <row r="846" spans="1:12" s="7" customFormat="1" ht="20.100000000000001" customHeight="1" x14ac:dyDescent="0.25">
      <c r="A846" s="24"/>
      <c r="B846" s="24"/>
      <c r="C846" s="44" t="s">
        <v>302</v>
      </c>
      <c r="D846" s="44" t="s">
        <v>303</v>
      </c>
      <c r="E846" s="19">
        <v>7.05</v>
      </c>
      <c r="F846" s="19"/>
      <c r="G846" s="19">
        <v>2.54</v>
      </c>
      <c r="H846" s="19">
        <v>2</v>
      </c>
      <c r="I846" s="19">
        <f t="shared" ref="I846:I847" si="163">ROUND(PRODUCT(E846:H846),3)</f>
        <v>35.814</v>
      </c>
      <c r="J846" s="24"/>
      <c r="K846" s="24"/>
      <c r="L846" s="24"/>
    </row>
    <row r="847" spans="1:12" s="7" customFormat="1" ht="20.100000000000001" customHeight="1" x14ac:dyDescent="0.25">
      <c r="A847" s="24"/>
      <c r="B847" s="24"/>
      <c r="C847" s="44" t="s">
        <v>304</v>
      </c>
      <c r="D847" s="19" t="s">
        <v>305</v>
      </c>
      <c r="E847" s="19">
        <v>4.3</v>
      </c>
      <c r="F847" s="19"/>
      <c r="G847" s="19">
        <v>2.54</v>
      </c>
      <c r="H847" s="19">
        <v>2</v>
      </c>
      <c r="I847" s="19">
        <f t="shared" si="163"/>
        <v>21.844000000000001</v>
      </c>
      <c r="J847" s="24"/>
      <c r="K847" s="24"/>
      <c r="L847" s="24"/>
    </row>
    <row r="848" spans="1:12" s="7" customFormat="1" ht="20.100000000000001" customHeight="1" x14ac:dyDescent="0.25">
      <c r="A848" s="24"/>
      <c r="B848" s="24"/>
      <c r="C848" s="44" t="s">
        <v>304</v>
      </c>
      <c r="D848" s="19" t="s">
        <v>290</v>
      </c>
      <c r="E848" s="19">
        <v>5.3</v>
      </c>
      <c r="F848" s="19"/>
      <c r="G848" s="19">
        <v>2.54</v>
      </c>
      <c r="H848" s="19">
        <v>1</v>
      </c>
      <c r="I848" s="19">
        <f t="shared" ref="I848:I849" si="164">ROUND(PRODUCT(E848:H848),3)</f>
        <v>13.462</v>
      </c>
      <c r="J848" s="24"/>
      <c r="K848" s="24"/>
      <c r="L848" s="24"/>
    </row>
    <row r="849" spans="1:12" s="7" customFormat="1" ht="20.100000000000001" customHeight="1" x14ac:dyDescent="0.25">
      <c r="A849" s="24"/>
      <c r="B849" s="24"/>
      <c r="C849" s="44"/>
      <c r="D849" s="19"/>
      <c r="E849" s="19"/>
      <c r="F849" s="19">
        <v>1.2</v>
      </c>
      <c r="G849" s="19">
        <v>2.1</v>
      </c>
      <c r="H849" s="19">
        <v>-1</v>
      </c>
      <c r="I849" s="19">
        <f t="shared" si="164"/>
        <v>-2.52</v>
      </c>
      <c r="J849" s="24"/>
      <c r="K849" s="24"/>
      <c r="L849" s="24"/>
    </row>
    <row r="850" spans="1:12" s="7" customFormat="1" ht="20.100000000000001" customHeight="1" x14ac:dyDescent="0.25">
      <c r="A850" s="24"/>
      <c r="B850" s="24"/>
      <c r="C850" s="44" t="s">
        <v>304</v>
      </c>
      <c r="D850" s="19" t="s">
        <v>290</v>
      </c>
      <c r="E850" s="19">
        <v>1.7</v>
      </c>
      <c r="F850" s="19"/>
      <c r="G850" s="19">
        <v>2.54</v>
      </c>
      <c r="H850" s="19">
        <v>2</v>
      </c>
      <c r="I850" s="19">
        <f t="shared" ref="I850:I852" si="165">ROUND(PRODUCT(E850:H850),3)</f>
        <v>8.6359999999999992</v>
      </c>
      <c r="J850" s="24"/>
      <c r="K850" s="24"/>
      <c r="L850" s="24"/>
    </row>
    <row r="851" spans="1:12" s="7" customFormat="1" ht="20.100000000000001" customHeight="1" x14ac:dyDescent="0.25">
      <c r="A851" s="24"/>
      <c r="B851" s="24"/>
      <c r="C851" s="44" t="s">
        <v>296</v>
      </c>
      <c r="D851" s="19" t="s">
        <v>290</v>
      </c>
      <c r="E851" s="19">
        <v>1.5</v>
      </c>
      <c r="F851" s="19"/>
      <c r="G851" s="19">
        <v>2.54</v>
      </c>
      <c r="H851" s="19">
        <v>1</v>
      </c>
      <c r="I851" s="19">
        <f t="shared" si="165"/>
        <v>3.81</v>
      </c>
      <c r="J851" s="24"/>
      <c r="K851" s="24"/>
      <c r="L851" s="24"/>
    </row>
    <row r="852" spans="1:12" s="7" customFormat="1" ht="20.100000000000001" customHeight="1" x14ac:dyDescent="0.25">
      <c r="A852" s="24"/>
      <c r="B852" s="24"/>
      <c r="C852" s="44"/>
      <c r="D852" s="19"/>
      <c r="E852" s="19"/>
      <c r="F852" s="19">
        <v>0.6</v>
      </c>
      <c r="G852" s="19">
        <v>0.5</v>
      </c>
      <c r="H852" s="19">
        <v>-1</v>
      </c>
      <c r="I852" s="19">
        <f t="shared" si="165"/>
        <v>-0.3</v>
      </c>
      <c r="J852" s="24"/>
      <c r="K852" s="24"/>
      <c r="L852" s="24"/>
    </row>
    <row r="853" spans="1:12" s="7" customFormat="1" ht="20.100000000000001" customHeight="1" x14ac:dyDescent="0.25">
      <c r="A853" s="24"/>
      <c r="B853" s="24"/>
      <c r="C853" s="44" t="s">
        <v>296</v>
      </c>
      <c r="D853" s="19" t="s">
        <v>268</v>
      </c>
      <c r="E853" s="19">
        <v>3.5</v>
      </c>
      <c r="F853" s="19"/>
      <c r="G853" s="19">
        <v>2.54</v>
      </c>
      <c r="H853" s="19">
        <v>1</v>
      </c>
      <c r="I853" s="19">
        <f t="shared" ref="I853:I856" si="166">ROUND(PRODUCT(E853:H853),3)</f>
        <v>8.89</v>
      </c>
      <c r="J853" s="24"/>
      <c r="K853" s="24"/>
      <c r="L853" s="24"/>
    </row>
    <row r="854" spans="1:12" s="7" customFormat="1" ht="20.100000000000001" customHeight="1" x14ac:dyDescent="0.25">
      <c r="A854" s="24"/>
      <c r="B854" s="24"/>
      <c r="C854" s="44"/>
      <c r="D854" s="19"/>
      <c r="E854" s="19"/>
      <c r="F854" s="19">
        <v>2.8</v>
      </c>
      <c r="G854" s="19">
        <v>1.2</v>
      </c>
      <c r="H854" s="19">
        <v>-1</v>
      </c>
      <c r="I854" s="19">
        <f t="shared" si="166"/>
        <v>-3.36</v>
      </c>
      <c r="J854" s="24"/>
      <c r="K854" s="24"/>
      <c r="L854" s="24"/>
    </row>
    <row r="855" spans="1:12" s="7" customFormat="1" ht="20.100000000000001" customHeight="1" x14ac:dyDescent="0.25">
      <c r="A855" s="24"/>
      <c r="B855" s="24"/>
      <c r="C855" s="44" t="s">
        <v>296</v>
      </c>
      <c r="D855" s="19" t="s">
        <v>306</v>
      </c>
      <c r="E855" s="19">
        <v>3.8</v>
      </c>
      <c r="F855" s="19"/>
      <c r="G855" s="19">
        <v>2.54</v>
      </c>
      <c r="H855" s="19">
        <v>1</v>
      </c>
      <c r="I855" s="19">
        <f t="shared" si="166"/>
        <v>9.6519999999999992</v>
      </c>
      <c r="J855" s="24"/>
      <c r="K855" s="24"/>
      <c r="L855" s="24"/>
    </row>
    <row r="856" spans="1:12" s="7" customFormat="1" ht="20.100000000000001" customHeight="1" x14ac:dyDescent="0.25">
      <c r="A856" s="24"/>
      <c r="B856" s="24"/>
      <c r="C856" s="44"/>
      <c r="D856" s="19"/>
      <c r="E856" s="19"/>
      <c r="F856" s="19">
        <v>3</v>
      </c>
      <c r="G856" s="19">
        <v>1.2</v>
      </c>
      <c r="H856" s="19">
        <v>-1</v>
      </c>
      <c r="I856" s="19">
        <f t="shared" si="166"/>
        <v>-3.6</v>
      </c>
      <c r="J856" s="24"/>
      <c r="K856" s="24"/>
      <c r="L856" s="24"/>
    </row>
    <row r="857" spans="1:12" s="7" customFormat="1" ht="20.100000000000001" customHeight="1" x14ac:dyDescent="0.25">
      <c r="A857" s="24"/>
      <c r="B857" s="24"/>
      <c r="C857" s="44" t="s">
        <v>296</v>
      </c>
      <c r="D857" s="19" t="s">
        <v>307</v>
      </c>
      <c r="E857" s="19">
        <v>7.05</v>
      </c>
      <c r="F857" s="19"/>
      <c r="G857" s="19">
        <v>2.54</v>
      </c>
      <c r="H857" s="19">
        <v>1</v>
      </c>
      <c r="I857" s="19">
        <f t="shared" ref="I857:I866" si="167">ROUND(PRODUCT(E857:H857),3)</f>
        <v>17.907</v>
      </c>
      <c r="J857" s="24"/>
      <c r="K857" s="24"/>
      <c r="L857" s="24"/>
    </row>
    <row r="858" spans="1:12" s="7" customFormat="1" ht="20.100000000000001" customHeight="1" x14ac:dyDescent="0.25">
      <c r="A858" s="24"/>
      <c r="B858" s="24"/>
      <c r="C858" s="44" t="s">
        <v>296</v>
      </c>
      <c r="D858" s="19" t="s">
        <v>308</v>
      </c>
      <c r="E858" s="19">
        <v>2.2000000000000002</v>
      </c>
      <c r="F858" s="19"/>
      <c r="G858" s="19">
        <v>2.54</v>
      </c>
      <c r="H858" s="19">
        <v>1</v>
      </c>
      <c r="I858" s="19">
        <f t="shared" si="167"/>
        <v>5.5880000000000001</v>
      </c>
      <c r="J858" s="24"/>
      <c r="K858" s="24"/>
      <c r="L858" s="24"/>
    </row>
    <row r="859" spans="1:12" s="7" customFormat="1" ht="20.100000000000001" customHeight="1" x14ac:dyDescent="0.25">
      <c r="A859" s="24"/>
      <c r="B859" s="24"/>
      <c r="C859" s="44"/>
      <c r="D859" s="19"/>
      <c r="E859" s="19"/>
      <c r="F859" s="19">
        <v>2.2000000000000002</v>
      </c>
      <c r="G859" s="19">
        <v>2.1</v>
      </c>
      <c r="H859" s="19">
        <v>-1</v>
      </c>
      <c r="I859" s="19">
        <f t="shared" si="167"/>
        <v>-4.62</v>
      </c>
      <c r="J859" s="24"/>
      <c r="K859" s="24"/>
      <c r="L859" s="24"/>
    </row>
    <row r="860" spans="1:12" s="7" customFormat="1" ht="20.100000000000001" customHeight="1" x14ac:dyDescent="0.25">
      <c r="A860" s="24"/>
      <c r="B860" s="24"/>
      <c r="C860" s="44">
        <v>4</v>
      </c>
      <c r="D860" s="19" t="s">
        <v>312</v>
      </c>
      <c r="E860" s="19">
        <f>7.2-0.15</f>
        <v>7.05</v>
      </c>
      <c r="F860" s="19"/>
      <c r="G860" s="19">
        <v>2.54</v>
      </c>
      <c r="H860" s="19">
        <v>1</v>
      </c>
      <c r="I860" s="19">
        <f t="shared" si="167"/>
        <v>17.907</v>
      </c>
      <c r="J860" s="24"/>
      <c r="K860" s="24"/>
      <c r="L860" s="24"/>
    </row>
    <row r="861" spans="1:12" s="7" customFormat="1" ht="20.100000000000001" customHeight="1" x14ac:dyDescent="0.25">
      <c r="A861" s="24"/>
      <c r="B861" s="24"/>
      <c r="C861" s="44" t="s">
        <v>313</v>
      </c>
      <c r="D861" s="19" t="s">
        <v>314</v>
      </c>
      <c r="E861" s="19">
        <v>3.7</v>
      </c>
      <c r="F861" s="19"/>
      <c r="G861" s="19">
        <v>2.54</v>
      </c>
      <c r="H861" s="19">
        <v>2</v>
      </c>
      <c r="I861" s="19">
        <f t="shared" si="167"/>
        <v>18.795999999999999</v>
      </c>
      <c r="J861" s="24"/>
      <c r="K861" s="24"/>
      <c r="L861" s="24"/>
    </row>
    <row r="862" spans="1:12" s="7" customFormat="1" ht="20.100000000000001" customHeight="1" x14ac:dyDescent="0.25">
      <c r="A862" s="24"/>
      <c r="B862" s="24"/>
      <c r="C862" s="44">
        <v>5</v>
      </c>
      <c r="D862" s="19" t="s">
        <v>320</v>
      </c>
      <c r="E862" s="19">
        <v>1.9</v>
      </c>
      <c r="F862" s="19"/>
      <c r="G862" s="19">
        <v>2.54</v>
      </c>
      <c r="H862" s="19">
        <v>1</v>
      </c>
      <c r="I862" s="19">
        <f t="shared" si="167"/>
        <v>4.8259999999999996</v>
      </c>
      <c r="J862" s="24"/>
      <c r="K862" s="24"/>
      <c r="L862" s="24"/>
    </row>
    <row r="863" spans="1:12" s="7" customFormat="1" ht="20.100000000000001" customHeight="1" x14ac:dyDescent="0.25">
      <c r="A863" s="24"/>
      <c r="B863" s="24"/>
      <c r="C863" s="44"/>
      <c r="D863" s="19"/>
      <c r="E863" s="19"/>
      <c r="F863" s="19">
        <v>1.9</v>
      </c>
      <c r="G863" s="19">
        <v>2.1</v>
      </c>
      <c r="H863" s="19">
        <v>-1</v>
      </c>
      <c r="I863" s="19">
        <f t="shared" si="167"/>
        <v>-3.99</v>
      </c>
      <c r="J863" s="24"/>
      <c r="K863" s="24"/>
      <c r="L863" s="24"/>
    </row>
    <row r="864" spans="1:12" s="7" customFormat="1" ht="20.100000000000001" customHeight="1" x14ac:dyDescent="0.25">
      <c r="A864" s="24"/>
      <c r="B864" s="24"/>
      <c r="C864" s="44">
        <v>5</v>
      </c>
      <c r="D864" s="19" t="s">
        <v>312</v>
      </c>
      <c r="E864" s="19">
        <v>3.75</v>
      </c>
      <c r="F864" s="19"/>
      <c r="G864" s="19">
        <v>2.54</v>
      </c>
      <c r="H864" s="19">
        <v>2</v>
      </c>
      <c r="I864" s="19">
        <f t="shared" si="167"/>
        <v>19.05</v>
      </c>
      <c r="J864" s="24"/>
      <c r="K864" s="24"/>
      <c r="L864" s="24"/>
    </row>
    <row r="865" spans="1:12" s="7" customFormat="1" ht="20.100000000000001" customHeight="1" x14ac:dyDescent="0.25">
      <c r="A865" s="24"/>
      <c r="B865" s="24"/>
      <c r="C865" s="44"/>
      <c r="D865" s="19"/>
      <c r="E865" s="19"/>
      <c r="F865" s="19">
        <v>1.1499999999999999</v>
      </c>
      <c r="G865" s="19">
        <v>2.1</v>
      </c>
      <c r="H865" s="19">
        <v>-2</v>
      </c>
      <c r="I865" s="19">
        <f t="shared" si="167"/>
        <v>-4.83</v>
      </c>
      <c r="J865" s="24"/>
      <c r="K865" s="24"/>
      <c r="L865" s="24"/>
    </row>
    <row r="866" spans="1:12" s="7" customFormat="1" ht="20.100000000000001" customHeight="1" x14ac:dyDescent="0.25">
      <c r="A866" s="24"/>
      <c r="B866" s="24"/>
      <c r="C866" s="44" t="s">
        <v>315</v>
      </c>
      <c r="D866" s="19" t="s">
        <v>316</v>
      </c>
      <c r="E866" s="19">
        <v>1.28</v>
      </c>
      <c r="F866" s="19"/>
      <c r="G866" s="19">
        <v>2.54</v>
      </c>
      <c r="H866" s="19">
        <v>2</v>
      </c>
      <c r="I866" s="19">
        <f t="shared" si="167"/>
        <v>6.5019999999999998</v>
      </c>
      <c r="J866" s="24"/>
      <c r="K866" s="24"/>
      <c r="L866" s="24"/>
    </row>
    <row r="867" spans="1:12" s="7" customFormat="1" ht="20.100000000000001" customHeight="1" x14ac:dyDescent="0.25">
      <c r="A867" s="24"/>
      <c r="B867" s="24"/>
      <c r="C867" s="44"/>
      <c r="D867" s="19"/>
      <c r="E867" s="19"/>
      <c r="F867" s="19">
        <v>1.28</v>
      </c>
      <c r="G867" s="19">
        <v>2.1</v>
      </c>
      <c r="H867" s="19">
        <v>-2</v>
      </c>
      <c r="I867" s="19">
        <f t="shared" ref="I867:I875" si="168">ROUND(PRODUCT(E867:H867),3)</f>
        <v>-5.3760000000000003</v>
      </c>
      <c r="J867" s="24"/>
      <c r="K867" s="24"/>
      <c r="L867" s="24"/>
    </row>
    <row r="868" spans="1:12" s="7" customFormat="1" ht="20.100000000000001" customHeight="1" x14ac:dyDescent="0.25">
      <c r="A868" s="24"/>
      <c r="B868" s="24"/>
      <c r="C868" s="44">
        <v>7</v>
      </c>
      <c r="D868" s="19" t="s">
        <v>289</v>
      </c>
      <c r="E868" s="19">
        <v>6.2</v>
      </c>
      <c r="F868" s="19"/>
      <c r="G868" s="19">
        <v>2.54</v>
      </c>
      <c r="H868" s="19">
        <v>1</v>
      </c>
      <c r="I868" s="19">
        <f t="shared" si="168"/>
        <v>15.747999999999999</v>
      </c>
      <c r="J868" s="24"/>
      <c r="K868" s="24"/>
      <c r="L868" s="24"/>
    </row>
    <row r="869" spans="1:12" s="7" customFormat="1" ht="20.100000000000001" customHeight="1" x14ac:dyDescent="0.25">
      <c r="A869" s="24"/>
      <c r="B869" s="24"/>
      <c r="C869" s="44">
        <v>7</v>
      </c>
      <c r="D869" s="19" t="s">
        <v>309</v>
      </c>
      <c r="E869" s="19">
        <v>5.2</v>
      </c>
      <c r="F869" s="19"/>
      <c r="G869" s="19">
        <v>2.54</v>
      </c>
      <c r="H869" s="19">
        <v>1</v>
      </c>
      <c r="I869" s="19">
        <f t="shared" si="168"/>
        <v>13.208</v>
      </c>
      <c r="J869" s="24"/>
      <c r="K869" s="24"/>
      <c r="L869" s="24"/>
    </row>
    <row r="870" spans="1:12" s="7" customFormat="1" ht="20.100000000000001" customHeight="1" x14ac:dyDescent="0.25">
      <c r="A870" s="24"/>
      <c r="B870" s="24"/>
      <c r="C870" s="44"/>
      <c r="D870" s="19"/>
      <c r="E870" s="19"/>
      <c r="F870" s="19">
        <v>1.5</v>
      </c>
      <c r="G870" s="19">
        <v>1.2</v>
      </c>
      <c r="H870" s="19">
        <v>-2</v>
      </c>
      <c r="I870" s="19">
        <f t="shared" si="168"/>
        <v>-3.6</v>
      </c>
      <c r="J870" s="24"/>
      <c r="K870" s="24"/>
      <c r="L870" s="24"/>
    </row>
    <row r="871" spans="1:12" s="7" customFormat="1" ht="20.100000000000001" customHeight="1" x14ac:dyDescent="0.25">
      <c r="A871" s="24"/>
      <c r="B871" s="24"/>
      <c r="C871" s="44">
        <v>7</v>
      </c>
      <c r="D871" s="19" t="s">
        <v>310</v>
      </c>
      <c r="E871" s="19">
        <v>2.65</v>
      </c>
      <c r="F871" s="19"/>
      <c r="G871" s="19">
        <v>2.54</v>
      </c>
      <c r="H871" s="19">
        <v>1</v>
      </c>
      <c r="I871" s="19">
        <f t="shared" si="168"/>
        <v>6.7309999999999999</v>
      </c>
      <c r="J871" s="24"/>
      <c r="K871" s="24"/>
      <c r="L871" s="24"/>
    </row>
    <row r="872" spans="1:12" s="7" customFormat="1" ht="20.100000000000001" customHeight="1" x14ac:dyDescent="0.25">
      <c r="A872" s="24"/>
      <c r="B872" s="24"/>
      <c r="C872" s="44"/>
      <c r="D872" s="19"/>
      <c r="E872" s="19"/>
      <c r="F872" s="19">
        <v>1.5</v>
      </c>
      <c r="G872" s="19">
        <v>1.2</v>
      </c>
      <c r="H872" s="19">
        <v>-1</v>
      </c>
      <c r="I872" s="19">
        <f t="shared" si="168"/>
        <v>-1.8</v>
      </c>
      <c r="J872" s="24"/>
      <c r="K872" s="24"/>
      <c r="L872" s="24"/>
    </row>
    <row r="873" spans="1:12" s="7" customFormat="1" ht="20.100000000000001" customHeight="1" x14ac:dyDescent="0.25">
      <c r="A873" s="24"/>
      <c r="B873" s="24"/>
      <c r="C873" s="44">
        <v>7</v>
      </c>
      <c r="D873" s="19" t="s">
        <v>311</v>
      </c>
      <c r="E873" s="19">
        <v>5.8</v>
      </c>
      <c r="F873" s="19"/>
      <c r="G873" s="19">
        <v>2.54</v>
      </c>
      <c r="H873" s="19">
        <v>1</v>
      </c>
      <c r="I873" s="19">
        <f t="shared" si="168"/>
        <v>14.731999999999999</v>
      </c>
      <c r="J873" s="24"/>
      <c r="K873" s="24"/>
      <c r="L873" s="24"/>
    </row>
    <row r="874" spans="1:12" s="7" customFormat="1" ht="20.100000000000001" customHeight="1" x14ac:dyDescent="0.25">
      <c r="A874" s="24"/>
      <c r="B874" s="24"/>
      <c r="C874" s="44"/>
      <c r="D874" s="19"/>
      <c r="E874" s="19"/>
      <c r="F874" s="19">
        <v>1.5</v>
      </c>
      <c r="G874" s="19">
        <v>1.2</v>
      </c>
      <c r="H874" s="19">
        <v>-2</v>
      </c>
      <c r="I874" s="19">
        <f t="shared" si="168"/>
        <v>-3.6</v>
      </c>
      <c r="J874" s="24"/>
      <c r="K874" s="24"/>
      <c r="L874" s="24"/>
    </row>
    <row r="875" spans="1:12" s="7" customFormat="1" ht="20.100000000000001" customHeight="1" x14ac:dyDescent="0.25">
      <c r="A875" s="24"/>
      <c r="B875" s="24"/>
      <c r="C875" s="44" t="s">
        <v>315</v>
      </c>
      <c r="D875" s="19" t="s">
        <v>314</v>
      </c>
      <c r="E875" s="19">
        <v>5.55</v>
      </c>
      <c r="F875" s="19"/>
      <c r="G875" s="19">
        <v>2.54</v>
      </c>
      <c r="H875" s="19">
        <v>2</v>
      </c>
      <c r="I875" s="19">
        <f t="shared" si="168"/>
        <v>28.193999999999999</v>
      </c>
      <c r="J875" s="24"/>
      <c r="K875" s="24"/>
      <c r="L875" s="24"/>
    </row>
    <row r="876" spans="1:12" s="7" customFormat="1" ht="20.100000000000001" customHeight="1" x14ac:dyDescent="0.25">
      <c r="A876" s="24"/>
      <c r="B876" s="24"/>
      <c r="C876" s="44"/>
      <c r="D876" s="19"/>
      <c r="E876" s="19"/>
      <c r="F876" s="19">
        <v>1.1499999999999999</v>
      </c>
      <c r="G876" s="19">
        <v>2.1</v>
      </c>
      <c r="H876" s="19">
        <v>-2</v>
      </c>
      <c r="I876" s="19">
        <f t="shared" ref="I876:I877" si="169">ROUND(PRODUCT(E876:H876),3)</f>
        <v>-4.83</v>
      </c>
      <c r="J876" s="24"/>
      <c r="K876" s="24"/>
      <c r="L876" s="24"/>
    </row>
    <row r="877" spans="1:12" s="7" customFormat="1" ht="20.100000000000001" customHeight="1" x14ac:dyDescent="0.25">
      <c r="A877" s="24"/>
      <c r="B877" s="24"/>
      <c r="C877" s="44" t="s">
        <v>317</v>
      </c>
      <c r="D877" s="19" t="s">
        <v>314</v>
      </c>
      <c r="E877" s="19">
        <v>5.55</v>
      </c>
      <c r="F877" s="19"/>
      <c r="G877" s="19">
        <v>2.54</v>
      </c>
      <c r="H877" s="19">
        <v>1</v>
      </c>
      <c r="I877" s="19">
        <f t="shared" si="169"/>
        <v>14.097</v>
      </c>
      <c r="J877" s="24"/>
      <c r="K877" s="24"/>
      <c r="L877" s="24"/>
    </row>
    <row r="878" spans="1:12" s="7" customFormat="1" ht="20.100000000000001" customHeight="1" x14ac:dyDescent="0.25">
      <c r="A878" s="24"/>
      <c r="B878" s="24"/>
      <c r="C878" s="44"/>
      <c r="D878" s="19"/>
      <c r="E878" s="19"/>
      <c r="F878" s="19">
        <v>1.2</v>
      </c>
      <c r="G878" s="19">
        <v>0.5</v>
      </c>
      <c r="H878" s="19">
        <v>-1</v>
      </c>
      <c r="I878" s="19">
        <f t="shared" ref="I878" si="170">ROUND(PRODUCT(E878:H878),3)</f>
        <v>-0.6</v>
      </c>
      <c r="J878" s="24"/>
      <c r="K878" s="24"/>
      <c r="L878" s="24"/>
    </row>
    <row r="879" spans="1:12" s="7" customFormat="1" ht="20.25" customHeight="1" x14ac:dyDescent="0.25">
      <c r="A879" s="24"/>
      <c r="B879" s="24"/>
      <c r="C879" s="44">
        <v>10</v>
      </c>
      <c r="D879" s="19" t="s">
        <v>314</v>
      </c>
      <c r="E879" s="19">
        <v>5.55</v>
      </c>
      <c r="F879" s="19"/>
      <c r="G879" s="19">
        <v>2.54</v>
      </c>
      <c r="H879" s="19">
        <v>1</v>
      </c>
      <c r="I879" s="19">
        <f t="shared" ref="I879" si="171">ROUND(PRODUCT(E879:H879),3)</f>
        <v>14.097</v>
      </c>
      <c r="J879" s="24"/>
      <c r="K879" s="24"/>
      <c r="L879" s="24"/>
    </row>
    <row r="880" spans="1:12" s="7" customFormat="1" ht="20.25" customHeight="1" x14ac:dyDescent="0.25">
      <c r="A880" s="24"/>
      <c r="B880" s="24"/>
      <c r="C880" s="44"/>
      <c r="D880" s="19"/>
      <c r="E880" s="19"/>
      <c r="F880" s="19">
        <v>1.2</v>
      </c>
      <c r="G880" s="19">
        <v>2.1</v>
      </c>
      <c r="H880" s="19">
        <v>-2</v>
      </c>
      <c r="I880" s="19">
        <f t="shared" ref="I880:I894" si="172">ROUND(PRODUCT(E880:H880),3)</f>
        <v>-5.04</v>
      </c>
      <c r="J880" s="24"/>
      <c r="K880" s="24"/>
      <c r="L880" s="24"/>
    </row>
    <row r="881" spans="1:12" s="7" customFormat="1" ht="20.25" customHeight="1" x14ac:dyDescent="0.25">
      <c r="A881" s="24"/>
      <c r="B881" s="67" t="s">
        <v>240</v>
      </c>
      <c r="C881" s="44" t="s">
        <v>299</v>
      </c>
      <c r="D881" s="19" t="s">
        <v>287</v>
      </c>
      <c r="E881" s="19">
        <v>5.45</v>
      </c>
      <c r="F881" s="19"/>
      <c r="G881" s="19">
        <v>3</v>
      </c>
      <c r="H881" s="19">
        <v>1</v>
      </c>
      <c r="I881" s="19">
        <f t="shared" si="172"/>
        <v>16.350000000000001</v>
      </c>
      <c r="J881" s="24"/>
      <c r="K881" s="24"/>
      <c r="L881" s="24"/>
    </row>
    <row r="882" spans="1:12" s="7" customFormat="1" ht="20.25" customHeight="1" x14ac:dyDescent="0.25">
      <c r="A882" s="24"/>
      <c r="B882" s="24"/>
      <c r="C882" s="44" t="s">
        <v>299</v>
      </c>
      <c r="D882" s="19" t="s">
        <v>271</v>
      </c>
      <c r="E882" s="19">
        <v>4.75</v>
      </c>
      <c r="F882" s="19"/>
      <c r="G882" s="19">
        <v>3</v>
      </c>
      <c r="H882" s="19">
        <v>1</v>
      </c>
      <c r="I882" s="19">
        <f t="shared" si="172"/>
        <v>14.25</v>
      </c>
      <c r="J882" s="24"/>
      <c r="K882" s="24"/>
      <c r="L882" s="24"/>
    </row>
    <row r="883" spans="1:12" s="7" customFormat="1" ht="20.25" customHeight="1" x14ac:dyDescent="0.25">
      <c r="A883" s="24"/>
      <c r="B883" s="24"/>
      <c r="C883" s="44" t="s">
        <v>299</v>
      </c>
      <c r="D883" s="19" t="s">
        <v>272</v>
      </c>
      <c r="E883" s="19">
        <v>6.35</v>
      </c>
      <c r="F883" s="19"/>
      <c r="G883" s="19">
        <v>3</v>
      </c>
      <c r="H883" s="19">
        <v>1</v>
      </c>
      <c r="I883" s="19">
        <f t="shared" si="172"/>
        <v>19.05</v>
      </c>
      <c r="J883" s="24"/>
      <c r="K883" s="24"/>
      <c r="L883" s="24"/>
    </row>
    <row r="884" spans="1:12" s="7" customFormat="1" ht="20.25" customHeight="1" x14ac:dyDescent="0.25">
      <c r="A884" s="24"/>
      <c r="B884" s="24"/>
      <c r="C884" s="44"/>
      <c r="D884" s="19"/>
      <c r="E884" s="19"/>
      <c r="F884" s="19">
        <v>1.6</v>
      </c>
      <c r="G884" s="19">
        <v>2.1</v>
      </c>
      <c r="H884" s="19">
        <v>-1</v>
      </c>
      <c r="I884" s="19">
        <f t="shared" si="172"/>
        <v>-3.36</v>
      </c>
      <c r="J884" s="24"/>
      <c r="K884" s="24"/>
      <c r="L884" s="24"/>
    </row>
    <row r="885" spans="1:12" s="7" customFormat="1" ht="20.25" customHeight="1" x14ac:dyDescent="0.25">
      <c r="A885" s="24"/>
      <c r="B885" s="24"/>
      <c r="C885" s="44" t="s">
        <v>299</v>
      </c>
      <c r="D885" s="19" t="s">
        <v>300</v>
      </c>
      <c r="E885" s="19">
        <v>2.2000000000000002</v>
      </c>
      <c r="F885" s="19"/>
      <c r="G885" s="19">
        <v>3</v>
      </c>
      <c r="H885" s="19">
        <v>1</v>
      </c>
      <c r="I885" s="19">
        <f t="shared" si="172"/>
        <v>6.6</v>
      </c>
      <c r="J885" s="24"/>
      <c r="K885" s="24"/>
      <c r="L885" s="24"/>
    </row>
    <row r="886" spans="1:12" s="7" customFormat="1" ht="20.25" customHeight="1" x14ac:dyDescent="0.25">
      <c r="A886" s="24"/>
      <c r="B886" s="24"/>
      <c r="C886" s="44"/>
      <c r="D886" s="19"/>
      <c r="E886" s="19"/>
      <c r="F886" s="19">
        <v>2.2000000000000002</v>
      </c>
      <c r="G886" s="19">
        <v>2.1</v>
      </c>
      <c r="H886" s="19">
        <v>-1</v>
      </c>
      <c r="I886" s="19">
        <f t="shared" si="172"/>
        <v>-4.62</v>
      </c>
      <c r="J886" s="24"/>
      <c r="K886" s="24"/>
      <c r="L886" s="24"/>
    </row>
    <row r="887" spans="1:12" s="7" customFormat="1" ht="20.25" customHeight="1" x14ac:dyDescent="0.25">
      <c r="A887" s="24"/>
      <c r="B887" s="24"/>
      <c r="C887" s="44" t="s">
        <v>301</v>
      </c>
      <c r="D887" s="44" t="s">
        <v>290</v>
      </c>
      <c r="E887" s="19">
        <v>4.9000000000000004</v>
      </c>
      <c r="F887" s="19"/>
      <c r="G887" s="19">
        <v>3</v>
      </c>
      <c r="H887" s="19">
        <v>2</v>
      </c>
      <c r="I887" s="19">
        <f t="shared" si="172"/>
        <v>29.4</v>
      </c>
      <c r="J887" s="24"/>
      <c r="K887" s="24"/>
      <c r="L887" s="24"/>
    </row>
    <row r="888" spans="1:12" s="7" customFormat="1" ht="20.25" customHeight="1" x14ac:dyDescent="0.25">
      <c r="A888" s="24"/>
      <c r="B888" s="24"/>
      <c r="C888" s="44"/>
      <c r="D888" s="19"/>
      <c r="E888" s="19"/>
      <c r="F888" s="19">
        <v>1.2</v>
      </c>
      <c r="G888" s="19">
        <v>1.2</v>
      </c>
      <c r="H888" s="19">
        <v>-1</v>
      </c>
      <c r="I888" s="19">
        <f t="shared" si="172"/>
        <v>-1.44</v>
      </c>
      <c r="J888" s="24"/>
      <c r="K888" s="24"/>
      <c r="L888" s="24"/>
    </row>
    <row r="889" spans="1:12" s="7" customFormat="1" ht="20.25" customHeight="1" x14ac:dyDescent="0.25">
      <c r="A889" s="24"/>
      <c r="B889" s="24"/>
      <c r="C889" s="44" t="s">
        <v>302</v>
      </c>
      <c r="D889" s="19" t="s">
        <v>326</v>
      </c>
      <c r="E889" s="19">
        <v>2.33</v>
      </c>
      <c r="F889" s="19"/>
      <c r="G889" s="19">
        <v>3</v>
      </c>
      <c r="H889" s="19">
        <v>1</v>
      </c>
      <c r="I889" s="19">
        <f t="shared" si="172"/>
        <v>6.99</v>
      </c>
      <c r="J889" s="24"/>
      <c r="K889" s="24"/>
      <c r="L889" s="24"/>
    </row>
    <row r="890" spans="1:12" s="7" customFormat="1" ht="20.25" customHeight="1" x14ac:dyDescent="0.25">
      <c r="A890" s="24"/>
      <c r="B890" s="24"/>
      <c r="C890" s="44"/>
      <c r="D890" s="19"/>
      <c r="E890" s="19"/>
      <c r="F890" s="19">
        <v>2.33</v>
      </c>
      <c r="G890" s="19">
        <v>2.1</v>
      </c>
      <c r="H890" s="19">
        <v>-1</v>
      </c>
      <c r="I890" s="19">
        <f t="shared" si="172"/>
        <v>-4.8929999999999998</v>
      </c>
      <c r="J890" s="24"/>
      <c r="K890" s="24"/>
      <c r="L890" s="24"/>
    </row>
    <row r="891" spans="1:12" s="7" customFormat="1" ht="20.25" customHeight="1" x14ac:dyDescent="0.25">
      <c r="A891" s="24"/>
      <c r="B891" s="24"/>
      <c r="C891" s="44" t="s">
        <v>296</v>
      </c>
      <c r="D891" s="19" t="s">
        <v>290</v>
      </c>
      <c r="E891" s="19">
        <v>4.9000000000000004</v>
      </c>
      <c r="F891" s="19"/>
      <c r="G891" s="19">
        <v>3</v>
      </c>
      <c r="H891" s="19">
        <v>1</v>
      </c>
      <c r="I891" s="19">
        <f t="shared" si="172"/>
        <v>14.7</v>
      </c>
      <c r="J891" s="24"/>
      <c r="K891" s="24"/>
      <c r="L891" s="24"/>
    </row>
    <row r="892" spans="1:12" s="7" customFormat="1" ht="20.25" customHeight="1" x14ac:dyDescent="0.25">
      <c r="A892" s="24"/>
      <c r="B892" s="24"/>
      <c r="C892" s="44"/>
      <c r="D892" s="19"/>
      <c r="E892" s="19"/>
      <c r="F892" s="19">
        <v>0.6</v>
      </c>
      <c r="G892" s="19">
        <v>0.5</v>
      </c>
      <c r="H892" s="19">
        <v>-2</v>
      </c>
      <c r="I892" s="19">
        <f t="shared" si="172"/>
        <v>-0.6</v>
      </c>
      <c r="J892" s="24"/>
      <c r="K892" s="24"/>
      <c r="L892" s="24"/>
    </row>
    <row r="893" spans="1:12" s="7" customFormat="1" ht="20.25" customHeight="1" x14ac:dyDescent="0.25">
      <c r="A893" s="24"/>
      <c r="B893" s="24"/>
      <c r="C893" s="44" t="s">
        <v>296</v>
      </c>
      <c r="D893" s="19" t="s">
        <v>268</v>
      </c>
      <c r="E893" s="19">
        <v>3.5</v>
      </c>
      <c r="F893" s="19"/>
      <c r="G893" s="19">
        <v>3</v>
      </c>
      <c r="H893" s="19">
        <v>1</v>
      </c>
      <c r="I893" s="19">
        <f t="shared" si="172"/>
        <v>10.5</v>
      </c>
      <c r="J893" s="24"/>
      <c r="K893" s="24"/>
      <c r="L893" s="24"/>
    </row>
    <row r="894" spans="1:12" s="7" customFormat="1" ht="20.25" customHeight="1" x14ac:dyDescent="0.25">
      <c r="A894" s="24"/>
      <c r="B894" s="24"/>
      <c r="C894" s="44"/>
      <c r="D894" s="19"/>
      <c r="E894" s="19"/>
      <c r="F894" s="19">
        <v>2.8</v>
      </c>
      <c r="G894" s="19">
        <v>1.2</v>
      </c>
      <c r="H894" s="19">
        <v>-1</v>
      </c>
      <c r="I894" s="19">
        <f t="shared" si="172"/>
        <v>-3.36</v>
      </c>
      <c r="J894" s="24"/>
      <c r="K894" s="24"/>
      <c r="L894" s="24"/>
    </row>
    <row r="895" spans="1:12" s="7" customFormat="1" ht="20.25" customHeight="1" x14ac:dyDescent="0.25">
      <c r="A895" s="24"/>
      <c r="B895" s="24"/>
      <c r="C895" s="44" t="s">
        <v>296</v>
      </c>
      <c r="D895" s="19" t="s">
        <v>306</v>
      </c>
      <c r="E895" s="19">
        <v>3.8</v>
      </c>
      <c r="F895" s="19"/>
      <c r="G895" s="19">
        <v>3</v>
      </c>
      <c r="H895" s="19">
        <v>1</v>
      </c>
      <c r="I895" s="19">
        <f t="shared" ref="I895:I905" si="173">ROUND(PRODUCT(E895:H895),3)</f>
        <v>11.4</v>
      </c>
      <c r="J895" s="24"/>
      <c r="K895" s="24"/>
      <c r="L895" s="24"/>
    </row>
    <row r="896" spans="1:12" s="7" customFormat="1" ht="20.25" customHeight="1" x14ac:dyDescent="0.25">
      <c r="A896" s="24"/>
      <c r="B896" s="24"/>
      <c r="C896" s="44"/>
      <c r="D896" s="19"/>
      <c r="E896" s="19"/>
      <c r="F896" s="19">
        <v>3</v>
      </c>
      <c r="G896" s="19">
        <v>1.2</v>
      </c>
      <c r="H896" s="19">
        <v>-1</v>
      </c>
      <c r="I896" s="19">
        <f t="shared" si="173"/>
        <v>-3.6</v>
      </c>
      <c r="J896" s="24"/>
      <c r="K896" s="24"/>
      <c r="L896" s="24"/>
    </row>
    <row r="897" spans="1:12" s="7" customFormat="1" ht="20.25" customHeight="1" x14ac:dyDescent="0.25">
      <c r="A897" s="24"/>
      <c r="B897" s="24"/>
      <c r="C897" s="44" t="s">
        <v>296</v>
      </c>
      <c r="D897" s="19" t="s">
        <v>307</v>
      </c>
      <c r="E897" s="19">
        <v>7.05</v>
      </c>
      <c r="F897" s="19"/>
      <c r="G897" s="19">
        <v>3</v>
      </c>
      <c r="H897" s="19">
        <v>1</v>
      </c>
      <c r="I897" s="19">
        <f t="shared" si="173"/>
        <v>21.15</v>
      </c>
      <c r="J897" s="24"/>
      <c r="K897" s="24"/>
      <c r="L897" s="24"/>
    </row>
    <row r="898" spans="1:12" s="7" customFormat="1" ht="20.25" customHeight="1" x14ac:dyDescent="0.25">
      <c r="A898" s="24"/>
      <c r="B898" s="24"/>
      <c r="C898" s="44" t="s">
        <v>296</v>
      </c>
      <c r="D898" s="19" t="s">
        <v>308</v>
      </c>
      <c r="E898" s="19">
        <v>2.2000000000000002</v>
      </c>
      <c r="F898" s="19"/>
      <c r="G898" s="19">
        <v>3</v>
      </c>
      <c r="H898" s="19">
        <v>1</v>
      </c>
      <c r="I898" s="19">
        <f t="shared" si="173"/>
        <v>6.6</v>
      </c>
      <c r="J898" s="24"/>
      <c r="K898" s="24"/>
      <c r="L898" s="24"/>
    </row>
    <row r="899" spans="1:12" s="7" customFormat="1" ht="20.25" customHeight="1" x14ac:dyDescent="0.25">
      <c r="A899" s="24"/>
      <c r="B899" s="24"/>
      <c r="C899" s="44"/>
      <c r="D899" s="19"/>
      <c r="E899" s="19"/>
      <c r="F899" s="19">
        <v>2.2000000000000002</v>
      </c>
      <c r="G899" s="19">
        <v>2.1</v>
      </c>
      <c r="H899" s="19">
        <v>-1</v>
      </c>
      <c r="I899" s="19">
        <f t="shared" si="173"/>
        <v>-4.62</v>
      </c>
      <c r="J899" s="24"/>
      <c r="K899" s="24"/>
      <c r="L899" s="24"/>
    </row>
    <row r="900" spans="1:12" s="7" customFormat="1" ht="20.25" customHeight="1" x14ac:dyDescent="0.25">
      <c r="A900" s="24"/>
      <c r="B900" s="24"/>
      <c r="C900" s="44">
        <v>4</v>
      </c>
      <c r="D900" s="19" t="s">
        <v>312</v>
      </c>
      <c r="E900" s="19">
        <f>7.2-0.15</f>
        <v>7.05</v>
      </c>
      <c r="F900" s="19"/>
      <c r="G900" s="19">
        <v>3</v>
      </c>
      <c r="H900" s="19">
        <v>1</v>
      </c>
      <c r="I900" s="19">
        <f t="shared" si="173"/>
        <v>21.15</v>
      </c>
      <c r="J900" s="24"/>
      <c r="K900" s="24"/>
      <c r="L900" s="24"/>
    </row>
    <row r="901" spans="1:12" s="7" customFormat="1" ht="20.25" customHeight="1" x14ac:dyDescent="0.25">
      <c r="A901" s="24"/>
      <c r="B901" s="24"/>
      <c r="C901" s="44">
        <v>5</v>
      </c>
      <c r="D901" s="19" t="s">
        <v>320</v>
      </c>
      <c r="E901" s="19">
        <v>1.9</v>
      </c>
      <c r="F901" s="19"/>
      <c r="G901" s="19">
        <v>3</v>
      </c>
      <c r="H901" s="19">
        <v>1</v>
      </c>
      <c r="I901" s="19">
        <f t="shared" si="173"/>
        <v>5.7</v>
      </c>
      <c r="J901" s="24"/>
      <c r="K901" s="24"/>
      <c r="L901" s="24"/>
    </row>
    <row r="902" spans="1:12" s="7" customFormat="1" ht="20.25" customHeight="1" x14ac:dyDescent="0.25">
      <c r="A902" s="24"/>
      <c r="B902" s="24"/>
      <c r="C902" s="44"/>
      <c r="D902" s="19"/>
      <c r="E902" s="19"/>
      <c r="F902" s="19">
        <v>1.9</v>
      </c>
      <c r="G902" s="19">
        <v>2.1</v>
      </c>
      <c r="H902" s="19">
        <v>-1</v>
      </c>
      <c r="I902" s="19">
        <f t="shared" si="173"/>
        <v>-3.99</v>
      </c>
      <c r="J902" s="24"/>
      <c r="K902" s="24"/>
      <c r="L902" s="24"/>
    </row>
    <row r="903" spans="1:12" s="7" customFormat="1" ht="20.25" customHeight="1" x14ac:dyDescent="0.25">
      <c r="A903" s="24"/>
      <c r="B903" s="24"/>
      <c r="C903" s="44" t="s">
        <v>284</v>
      </c>
      <c r="D903" s="19" t="s">
        <v>289</v>
      </c>
      <c r="E903" s="19">
        <v>6.25</v>
      </c>
      <c r="F903" s="19"/>
      <c r="G903" s="19">
        <v>3</v>
      </c>
      <c r="H903" s="19">
        <v>1</v>
      </c>
      <c r="I903" s="19">
        <f t="shared" si="173"/>
        <v>18.75</v>
      </c>
      <c r="J903" s="24"/>
      <c r="K903" s="24"/>
      <c r="L903" s="24"/>
    </row>
    <row r="904" spans="1:12" s="7" customFormat="1" ht="20.25" customHeight="1" x14ac:dyDescent="0.25">
      <c r="A904" s="24"/>
      <c r="B904" s="24"/>
      <c r="C904" s="44" t="s">
        <v>317</v>
      </c>
      <c r="D904" s="19" t="s">
        <v>314</v>
      </c>
      <c r="E904" s="19">
        <v>5.55</v>
      </c>
      <c r="F904" s="19"/>
      <c r="G904" s="19">
        <v>3</v>
      </c>
      <c r="H904" s="19">
        <v>1</v>
      </c>
      <c r="I904" s="19">
        <f t="shared" si="173"/>
        <v>16.649999999999999</v>
      </c>
      <c r="J904" s="24"/>
      <c r="K904" s="24"/>
      <c r="L904" s="24"/>
    </row>
    <row r="905" spans="1:12" s="7" customFormat="1" ht="20.25" customHeight="1" x14ac:dyDescent="0.25">
      <c r="A905" s="24"/>
      <c r="B905" s="24"/>
      <c r="C905" s="44"/>
      <c r="D905" s="19"/>
      <c r="E905" s="19"/>
      <c r="F905" s="19">
        <v>1.2</v>
      </c>
      <c r="G905" s="19">
        <v>0.5</v>
      </c>
      <c r="H905" s="19">
        <v>-1</v>
      </c>
      <c r="I905" s="19">
        <f t="shared" si="173"/>
        <v>-0.6</v>
      </c>
      <c r="J905" s="24"/>
      <c r="K905" s="24"/>
      <c r="L905" s="24"/>
    </row>
    <row r="906" spans="1:12" s="7" customFormat="1" ht="20.25" customHeight="1" x14ac:dyDescent="0.25">
      <c r="A906" s="24"/>
      <c r="B906" s="24"/>
      <c r="C906" s="44" t="s">
        <v>318</v>
      </c>
      <c r="D906" s="19" t="s">
        <v>314</v>
      </c>
      <c r="E906" s="19">
        <v>5.55</v>
      </c>
      <c r="F906" s="19"/>
      <c r="G906" s="19">
        <v>3</v>
      </c>
      <c r="H906" s="19">
        <v>1</v>
      </c>
      <c r="I906" s="19">
        <f>ROUND(PRODUCT(E906:H906),3)</f>
        <v>16.649999999999999</v>
      </c>
      <c r="J906" s="24"/>
      <c r="K906" s="24"/>
      <c r="L906" s="24"/>
    </row>
    <row r="907" spans="1:12" s="7" customFormat="1" ht="20.25" customHeight="1" x14ac:dyDescent="0.25">
      <c r="A907" s="24"/>
      <c r="B907" s="24"/>
      <c r="C907" s="44"/>
      <c r="D907" s="19"/>
      <c r="E907" s="19"/>
      <c r="F907" s="19">
        <v>1.2</v>
      </c>
      <c r="G907" s="19">
        <v>0.5</v>
      </c>
      <c r="H907" s="19">
        <v>-2</v>
      </c>
      <c r="I907" s="19">
        <f>ROUND(PRODUCT(E907:H907),3)</f>
        <v>-1.2</v>
      </c>
      <c r="J907" s="24"/>
      <c r="K907" s="24"/>
      <c r="L907" s="24"/>
    </row>
    <row r="908" spans="1:12" s="7" customFormat="1" ht="20.25" customHeight="1" x14ac:dyDescent="0.25">
      <c r="A908" s="24"/>
      <c r="B908" s="69"/>
      <c r="C908" s="44"/>
      <c r="D908" s="19"/>
      <c r="E908" s="19"/>
      <c r="F908" s="19"/>
      <c r="G908" s="19"/>
      <c r="H908" s="19"/>
      <c r="I908" s="19"/>
      <c r="J908" s="24"/>
      <c r="K908" s="24"/>
      <c r="L908" s="68"/>
    </row>
    <row r="909" spans="1:12" s="7" customFormat="1" ht="20.25" customHeight="1" x14ac:dyDescent="0.25">
      <c r="A909" s="24"/>
      <c r="B909" s="24"/>
      <c r="C909" s="44"/>
      <c r="D909" s="19"/>
      <c r="E909" s="19"/>
      <c r="F909" s="19"/>
      <c r="G909" s="19"/>
      <c r="H909" s="19"/>
      <c r="I909" s="15"/>
      <c r="J909" s="24"/>
      <c r="K909" s="24"/>
      <c r="L909" s="24"/>
    </row>
    <row r="910" spans="1:12" s="7" customFormat="1" ht="63" x14ac:dyDescent="0.25">
      <c r="A910" s="11" t="s">
        <v>324</v>
      </c>
      <c r="B910" s="12" t="s">
        <v>325</v>
      </c>
      <c r="C910" s="13"/>
      <c r="D910" s="14"/>
      <c r="E910" s="14"/>
      <c r="F910" s="14"/>
      <c r="G910" s="14"/>
      <c r="H910" s="14"/>
      <c r="I910" s="14"/>
      <c r="J910" s="23">
        <f>SUM(I911:I945)</f>
        <v>523.20800000000008</v>
      </c>
      <c r="K910" s="20" t="s">
        <v>15</v>
      </c>
      <c r="L910" s="14"/>
    </row>
    <row r="911" spans="1:12" s="7" customFormat="1" ht="20.100000000000001" customHeight="1" x14ac:dyDescent="0.25">
      <c r="A911" s="24"/>
      <c r="B911" s="24"/>
      <c r="C911" s="44" t="s">
        <v>299</v>
      </c>
      <c r="D911" s="19" t="s">
        <v>287</v>
      </c>
      <c r="E911" s="19">
        <v>5.45</v>
      </c>
      <c r="F911" s="19"/>
      <c r="G911" s="19">
        <v>2.46</v>
      </c>
      <c r="H911" s="19">
        <v>1</v>
      </c>
      <c r="I911" s="19">
        <f t="shared" ref="I911:I925" si="174">ROUND(PRODUCT(E911:H911),3)</f>
        <v>13.407</v>
      </c>
      <c r="J911" s="24"/>
      <c r="K911" s="24"/>
      <c r="L911" s="24"/>
    </row>
    <row r="912" spans="1:12" s="7" customFormat="1" ht="20.100000000000001" customHeight="1" x14ac:dyDescent="0.25">
      <c r="A912" s="24"/>
      <c r="B912" s="24"/>
      <c r="C912" s="44" t="s">
        <v>299</v>
      </c>
      <c r="D912" s="19" t="s">
        <v>271</v>
      </c>
      <c r="E912" s="19">
        <v>4.75</v>
      </c>
      <c r="F912" s="19"/>
      <c r="G912" s="19">
        <v>2.46</v>
      </c>
      <c r="H912" s="19">
        <v>1</v>
      </c>
      <c r="I912" s="19">
        <f t="shared" si="174"/>
        <v>11.685</v>
      </c>
      <c r="J912" s="24"/>
      <c r="K912" s="24"/>
      <c r="L912" s="24"/>
    </row>
    <row r="913" spans="1:12" s="7" customFormat="1" ht="20.100000000000001" customHeight="1" x14ac:dyDescent="0.25">
      <c r="A913" s="24"/>
      <c r="B913" s="24"/>
      <c r="C913" s="44" t="s">
        <v>299</v>
      </c>
      <c r="D913" s="19" t="s">
        <v>272</v>
      </c>
      <c r="E913" s="19">
        <v>6.35</v>
      </c>
      <c r="F913" s="19"/>
      <c r="G913" s="19">
        <v>2.46</v>
      </c>
      <c r="H913" s="19">
        <v>1</v>
      </c>
      <c r="I913" s="19">
        <f t="shared" si="174"/>
        <v>15.621</v>
      </c>
      <c r="J913" s="24"/>
      <c r="K913" s="24"/>
      <c r="L913" s="24"/>
    </row>
    <row r="914" spans="1:12" s="7" customFormat="1" ht="20.100000000000001" customHeight="1" x14ac:dyDescent="0.25">
      <c r="A914" s="24"/>
      <c r="B914" s="24"/>
      <c r="C914" s="44" t="s">
        <v>299</v>
      </c>
      <c r="D914" s="19" t="s">
        <v>300</v>
      </c>
      <c r="E914" s="19">
        <v>2.2000000000000002</v>
      </c>
      <c r="F914" s="19"/>
      <c r="G914" s="19">
        <v>2.46</v>
      </c>
      <c r="H914" s="19">
        <v>1</v>
      </c>
      <c r="I914" s="19">
        <f t="shared" si="174"/>
        <v>5.4119999999999999</v>
      </c>
      <c r="J914" s="24"/>
      <c r="K914" s="24"/>
      <c r="L914" s="24"/>
    </row>
    <row r="915" spans="1:12" s="7" customFormat="1" ht="20.100000000000001" customHeight="1" x14ac:dyDescent="0.25">
      <c r="A915" s="24"/>
      <c r="B915" s="24"/>
      <c r="C915" s="44" t="s">
        <v>301</v>
      </c>
      <c r="D915" s="44" t="s">
        <v>290</v>
      </c>
      <c r="E915" s="19">
        <v>4.9000000000000004</v>
      </c>
      <c r="F915" s="19"/>
      <c r="G915" s="19">
        <v>2.46</v>
      </c>
      <c r="H915" s="19">
        <v>2</v>
      </c>
      <c r="I915" s="19">
        <f t="shared" si="174"/>
        <v>24.108000000000001</v>
      </c>
      <c r="J915" s="24"/>
      <c r="K915" s="24"/>
      <c r="L915" s="24"/>
    </row>
    <row r="916" spans="1:12" s="7" customFormat="1" ht="20.100000000000001" customHeight="1" x14ac:dyDescent="0.25">
      <c r="A916" s="24"/>
      <c r="B916" s="24"/>
      <c r="C916" s="44" t="s">
        <v>302</v>
      </c>
      <c r="D916" s="19" t="s">
        <v>326</v>
      </c>
      <c r="E916" s="19">
        <v>2.33</v>
      </c>
      <c r="F916" s="19"/>
      <c r="G916" s="19">
        <v>0.41</v>
      </c>
      <c r="H916" s="19">
        <v>1</v>
      </c>
      <c r="I916" s="19">
        <f t="shared" si="174"/>
        <v>0.95499999999999996</v>
      </c>
      <c r="J916" s="24"/>
      <c r="K916" s="24"/>
      <c r="L916" s="24"/>
    </row>
    <row r="917" spans="1:12" s="7" customFormat="1" ht="20.100000000000001" customHeight="1" x14ac:dyDescent="0.25">
      <c r="A917" s="24"/>
      <c r="B917" s="24"/>
      <c r="C917" s="44" t="s">
        <v>296</v>
      </c>
      <c r="D917" s="19" t="s">
        <v>290</v>
      </c>
      <c r="E917" s="19">
        <v>4.9000000000000004</v>
      </c>
      <c r="F917" s="19"/>
      <c r="G917" s="19">
        <v>2.46</v>
      </c>
      <c r="H917" s="19">
        <v>1</v>
      </c>
      <c r="I917" s="19">
        <f t="shared" si="174"/>
        <v>12.054</v>
      </c>
      <c r="J917" s="24"/>
      <c r="K917" s="24"/>
      <c r="L917" s="24"/>
    </row>
    <row r="918" spans="1:12" s="7" customFormat="1" ht="20.100000000000001" customHeight="1" x14ac:dyDescent="0.25">
      <c r="A918" s="24"/>
      <c r="B918" s="24"/>
      <c r="C918" s="44" t="s">
        <v>296</v>
      </c>
      <c r="D918" s="19" t="s">
        <v>268</v>
      </c>
      <c r="E918" s="19">
        <v>3.5</v>
      </c>
      <c r="F918" s="19"/>
      <c r="G918" s="19">
        <v>2.46</v>
      </c>
      <c r="H918" s="19">
        <v>1</v>
      </c>
      <c r="I918" s="19">
        <f t="shared" si="174"/>
        <v>8.61</v>
      </c>
      <c r="J918" s="24"/>
      <c r="K918" s="24"/>
      <c r="L918" s="24"/>
    </row>
    <row r="919" spans="1:12" s="7" customFormat="1" ht="20.100000000000001" customHeight="1" x14ac:dyDescent="0.25">
      <c r="A919" s="24"/>
      <c r="B919" s="24"/>
      <c r="C919" s="44" t="s">
        <v>296</v>
      </c>
      <c r="D919" s="19" t="s">
        <v>306</v>
      </c>
      <c r="E919" s="19">
        <v>3.8</v>
      </c>
      <c r="F919" s="19"/>
      <c r="G919" s="19">
        <v>2.46</v>
      </c>
      <c r="H919" s="19">
        <v>1</v>
      </c>
      <c r="I919" s="19">
        <f t="shared" si="174"/>
        <v>9.3480000000000008</v>
      </c>
      <c r="J919" s="24"/>
      <c r="K919" s="24"/>
      <c r="L919" s="24"/>
    </row>
    <row r="920" spans="1:12" s="7" customFormat="1" ht="20.100000000000001" customHeight="1" x14ac:dyDescent="0.25">
      <c r="A920" s="24"/>
      <c r="B920" s="24"/>
      <c r="C920" s="44" t="s">
        <v>296</v>
      </c>
      <c r="D920" s="19" t="s">
        <v>307</v>
      </c>
      <c r="E920" s="19">
        <v>7.05</v>
      </c>
      <c r="F920" s="19"/>
      <c r="G920" s="19">
        <v>2.46</v>
      </c>
      <c r="H920" s="19">
        <v>1</v>
      </c>
      <c r="I920" s="19">
        <f t="shared" si="174"/>
        <v>17.343</v>
      </c>
      <c r="J920" s="24"/>
      <c r="K920" s="24"/>
      <c r="L920" s="24"/>
    </row>
    <row r="921" spans="1:12" s="7" customFormat="1" ht="20.100000000000001" customHeight="1" x14ac:dyDescent="0.25">
      <c r="A921" s="24"/>
      <c r="B921" s="24"/>
      <c r="C921" s="44" t="s">
        <v>296</v>
      </c>
      <c r="D921" s="19" t="s">
        <v>308</v>
      </c>
      <c r="E921" s="19">
        <v>2.2000000000000002</v>
      </c>
      <c r="F921" s="19"/>
      <c r="G921" s="19">
        <v>2.46</v>
      </c>
      <c r="H921" s="19">
        <v>1</v>
      </c>
      <c r="I921" s="19">
        <f t="shared" si="174"/>
        <v>5.4119999999999999</v>
      </c>
      <c r="J921" s="24"/>
      <c r="K921" s="24"/>
      <c r="L921" s="24"/>
    </row>
    <row r="922" spans="1:12" s="7" customFormat="1" ht="20.100000000000001" customHeight="1" x14ac:dyDescent="0.25">
      <c r="A922" s="24"/>
      <c r="B922" s="24"/>
      <c r="C922" s="44">
        <v>4</v>
      </c>
      <c r="D922" s="19" t="s">
        <v>312</v>
      </c>
      <c r="E922" s="19">
        <f>7.2-0.15</f>
        <v>7.05</v>
      </c>
      <c r="F922" s="19"/>
      <c r="G922" s="19">
        <v>2.46</v>
      </c>
      <c r="H922" s="19">
        <v>1</v>
      </c>
      <c r="I922" s="19">
        <f t="shared" si="174"/>
        <v>17.343</v>
      </c>
      <c r="J922" s="24"/>
      <c r="K922" s="24"/>
      <c r="L922" s="24"/>
    </row>
    <row r="923" spans="1:12" s="7" customFormat="1" ht="20.100000000000001" customHeight="1" x14ac:dyDescent="0.25">
      <c r="A923" s="24"/>
      <c r="B923" s="24"/>
      <c r="C923" s="44">
        <v>5</v>
      </c>
      <c r="D923" s="19" t="s">
        <v>320</v>
      </c>
      <c r="E923" s="19">
        <v>1.9</v>
      </c>
      <c r="F923" s="19"/>
      <c r="G923" s="19">
        <v>2.46</v>
      </c>
      <c r="H923" s="19">
        <v>1</v>
      </c>
      <c r="I923" s="19">
        <f t="shared" si="174"/>
        <v>4.6740000000000004</v>
      </c>
      <c r="J923" s="24"/>
      <c r="K923" s="24"/>
      <c r="L923" s="24"/>
    </row>
    <row r="924" spans="1:12" s="7" customFormat="1" ht="20.100000000000001" customHeight="1" x14ac:dyDescent="0.25">
      <c r="A924" s="24"/>
      <c r="B924" s="24"/>
      <c r="C924" s="44" t="s">
        <v>284</v>
      </c>
      <c r="D924" s="19" t="s">
        <v>289</v>
      </c>
      <c r="E924" s="19">
        <v>6.25</v>
      </c>
      <c r="F924" s="19"/>
      <c r="G924" s="19">
        <v>2.46</v>
      </c>
      <c r="H924" s="19">
        <v>1</v>
      </c>
      <c r="I924" s="19">
        <f t="shared" si="174"/>
        <v>15.375</v>
      </c>
      <c r="J924" s="24"/>
      <c r="K924" s="24"/>
      <c r="L924" s="24"/>
    </row>
    <row r="925" spans="1:12" s="7" customFormat="1" ht="20.100000000000001" customHeight="1" x14ac:dyDescent="0.25">
      <c r="A925" s="24"/>
      <c r="B925" s="24"/>
      <c r="C925" s="44" t="s">
        <v>317</v>
      </c>
      <c r="D925" s="19" t="s">
        <v>314</v>
      </c>
      <c r="E925" s="19">
        <v>5.55</v>
      </c>
      <c r="F925" s="19"/>
      <c r="G925" s="19">
        <v>2.46</v>
      </c>
      <c r="H925" s="19">
        <v>1</v>
      </c>
      <c r="I925" s="19">
        <f t="shared" si="174"/>
        <v>13.653</v>
      </c>
      <c r="J925" s="24"/>
      <c r="K925" s="24"/>
      <c r="L925" s="24"/>
    </row>
    <row r="926" spans="1:12" s="7" customFormat="1" ht="20.100000000000001" customHeight="1" x14ac:dyDescent="0.25">
      <c r="A926" s="24"/>
      <c r="B926" s="24"/>
      <c r="C926" s="44" t="s">
        <v>318</v>
      </c>
      <c r="D926" s="19" t="s">
        <v>314</v>
      </c>
      <c r="E926" s="19">
        <v>5.55</v>
      </c>
      <c r="F926" s="19"/>
      <c r="G926" s="19">
        <v>2.46</v>
      </c>
      <c r="H926" s="19">
        <v>1</v>
      </c>
      <c r="I926" s="19">
        <f t="shared" ref="I926:I943" si="175">ROUND(PRODUCT(E926:H926),3)</f>
        <v>13.653</v>
      </c>
      <c r="J926" s="24"/>
      <c r="K926" s="24"/>
      <c r="L926" s="24"/>
    </row>
    <row r="927" spans="1:12" s="7" customFormat="1" ht="20.100000000000001" customHeight="1" x14ac:dyDescent="0.25">
      <c r="A927" s="24"/>
      <c r="B927" s="69" t="s">
        <v>327</v>
      </c>
      <c r="C927" s="44" t="s">
        <v>299</v>
      </c>
      <c r="D927" s="19" t="s">
        <v>328</v>
      </c>
      <c r="E927" s="19">
        <v>20.100000000000001</v>
      </c>
      <c r="F927" s="19"/>
      <c r="G927" s="19">
        <v>1.8</v>
      </c>
      <c r="H927" s="19">
        <v>1</v>
      </c>
      <c r="I927" s="19">
        <f t="shared" si="175"/>
        <v>36.18</v>
      </c>
      <c r="J927" s="24"/>
      <c r="K927" s="24"/>
      <c r="L927" s="24"/>
    </row>
    <row r="928" spans="1:12" s="7" customFormat="1" ht="20.100000000000001" customHeight="1" x14ac:dyDescent="0.25">
      <c r="A928" s="24"/>
      <c r="B928" s="24"/>
      <c r="C928" s="44">
        <v>5</v>
      </c>
      <c r="D928" s="19" t="s">
        <v>329</v>
      </c>
      <c r="E928" s="19">
        <v>1.9</v>
      </c>
      <c r="F928" s="19"/>
      <c r="G928" s="19">
        <v>1.8</v>
      </c>
      <c r="H928" s="19">
        <v>1</v>
      </c>
      <c r="I928" s="19">
        <f t="shared" si="175"/>
        <v>3.42</v>
      </c>
      <c r="J928" s="24"/>
      <c r="K928" s="24"/>
      <c r="L928" s="24"/>
    </row>
    <row r="929" spans="1:12" s="7" customFormat="1" ht="20.100000000000001" customHeight="1" x14ac:dyDescent="0.25">
      <c r="A929" s="24"/>
      <c r="B929" s="24"/>
      <c r="C929" s="44" t="s">
        <v>330</v>
      </c>
      <c r="D929" s="19" t="s">
        <v>329</v>
      </c>
      <c r="E929" s="19">
        <v>1.9</v>
      </c>
      <c r="F929" s="19"/>
      <c r="G929" s="19">
        <v>1.8</v>
      </c>
      <c r="H929" s="19">
        <v>1</v>
      </c>
      <c r="I929" s="19">
        <f t="shared" si="175"/>
        <v>3.42</v>
      </c>
      <c r="J929" s="24"/>
      <c r="K929" s="24"/>
      <c r="L929" s="24"/>
    </row>
    <row r="930" spans="1:12" s="7" customFormat="1" ht="20.100000000000001" customHeight="1" x14ac:dyDescent="0.25">
      <c r="A930" s="24"/>
      <c r="B930" s="24"/>
      <c r="C930" s="44" t="s">
        <v>320</v>
      </c>
      <c r="D930" s="19" t="s">
        <v>329</v>
      </c>
      <c r="E930" s="19">
        <v>0.55000000000000004</v>
      </c>
      <c r="F930" s="19"/>
      <c r="G930" s="19">
        <v>1.8</v>
      </c>
      <c r="H930" s="19">
        <v>1</v>
      </c>
      <c r="I930" s="19">
        <f t="shared" si="175"/>
        <v>0.99</v>
      </c>
      <c r="J930" s="24"/>
      <c r="K930" s="24"/>
      <c r="L930" s="24"/>
    </row>
    <row r="931" spans="1:12" s="7" customFormat="1" ht="20.100000000000001" customHeight="1" x14ac:dyDescent="0.25">
      <c r="A931" s="24"/>
      <c r="B931" s="24"/>
      <c r="C931" s="44" t="s">
        <v>301</v>
      </c>
      <c r="D931" s="19" t="s">
        <v>290</v>
      </c>
      <c r="E931" s="19">
        <v>5.3</v>
      </c>
      <c r="F931" s="19"/>
      <c r="G931" s="19">
        <v>1.8</v>
      </c>
      <c r="H931" s="19">
        <v>1</v>
      </c>
      <c r="I931" s="19">
        <f t="shared" si="175"/>
        <v>9.5399999999999991</v>
      </c>
      <c r="J931" s="24"/>
      <c r="K931" s="24"/>
      <c r="L931" s="24"/>
    </row>
    <row r="932" spans="1:12" s="7" customFormat="1" ht="20.100000000000001" customHeight="1" x14ac:dyDescent="0.25">
      <c r="A932" s="24"/>
      <c r="B932" s="24"/>
      <c r="C932" s="44" t="s">
        <v>314</v>
      </c>
      <c r="D932" s="19" t="s">
        <v>331</v>
      </c>
      <c r="E932" s="19">
        <v>2.5</v>
      </c>
      <c r="F932" s="19"/>
      <c r="G932" s="19">
        <v>1.8</v>
      </c>
      <c r="H932" s="19">
        <v>1</v>
      </c>
      <c r="I932" s="19">
        <f t="shared" si="175"/>
        <v>4.5</v>
      </c>
      <c r="J932" s="24"/>
      <c r="K932" s="24"/>
      <c r="L932" s="24"/>
    </row>
    <row r="933" spans="1:12" s="7" customFormat="1" ht="20.100000000000001" customHeight="1" x14ac:dyDescent="0.25">
      <c r="A933" s="24"/>
      <c r="B933" s="24"/>
      <c r="C933" s="44" t="s">
        <v>296</v>
      </c>
      <c r="D933" s="19" t="s">
        <v>332</v>
      </c>
      <c r="E933" s="19">
        <v>13.6</v>
      </c>
      <c r="F933" s="19"/>
      <c r="G933" s="19">
        <v>1.8</v>
      </c>
      <c r="H933" s="19">
        <v>1</v>
      </c>
      <c r="I933" s="19">
        <f t="shared" si="175"/>
        <v>24.48</v>
      </c>
      <c r="J933" s="24"/>
      <c r="K933" s="24"/>
      <c r="L933" s="24"/>
    </row>
    <row r="934" spans="1:12" s="7" customFormat="1" ht="20.100000000000001" customHeight="1" x14ac:dyDescent="0.25">
      <c r="A934" s="24"/>
      <c r="B934" s="24"/>
      <c r="C934" s="44" t="s">
        <v>296</v>
      </c>
      <c r="D934" s="19" t="s">
        <v>333</v>
      </c>
      <c r="E934" s="19">
        <v>10.199999999999999</v>
      </c>
      <c r="F934" s="19"/>
      <c r="G934" s="19">
        <v>1.8</v>
      </c>
      <c r="H934" s="19">
        <v>1</v>
      </c>
      <c r="I934" s="19">
        <f t="shared" si="175"/>
        <v>18.36</v>
      </c>
      <c r="J934" s="24"/>
      <c r="K934" s="24"/>
      <c r="L934" s="24"/>
    </row>
    <row r="935" spans="1:12" s="7" customFormat="1" ht="20.100000000000001" customHeight="1" x14ac:dyDescent="0.25">
      <c r="A935" s="24"/>
      <c r="B935" s="24"/>
      <c r="C935" s="44">
        <v>4</v>
      </c>
      <c r="D935" s="19" t="s">
        <v>334</v>
      </c>
      <c r="E935" s="19">
        <v>7.9</v>
      </c>
      <c r="F935" s="19"/>
      <c r="G935" s="19">
        <v>1.8</v>
      </c>
      <c r="H935" s="19">
        <v>1</v>
      </c>
      <c r="I935" s="19">
        <f t="shared" si="175"/>
        <v>14.22</v>
      </c>
      <c r="J935" s="24"/>
      <c r="K935" s="24"/>
      <c r="L935" s="24"/>
    </row>
    <row r="936" spans="1:12" s="7" customFormat="1" ht="20.100000000000001" customHeight="1" x14ac:dyDescent="0.25">
      <c r="A936" s="24"/>
      <c r="B936" s="24"/>
      <c r="C936" s="44">
        <v>5</v>
      </c>
      <c r="D936" s="19" t="s">
        <v>335</v>
      </c>
      <c r="E936" s="19">
        <v>1.9</v>
      </c>
      <c r="F936" s="19"/>
      <c r="G936" s="19">
        <v>1.8</v>
      </c>
      <c r="H936" s="19">
        <v>1</v>
      </c>
      <c r="I936" s="19">
        <f t="shared" si="175"/>
        <v>3.42</v>
      </c>
      <c r="J936" s="24"/>
      <c r="K936" s="24"/>
      <c r="L936" s="24"/>
    </row>
    <row r="937" spans="1:12" s="7" customFormat="1" ht="20.100000000000001" customHeight="1" x14ac:dyDescent="0.25">
      <c r="A937" s="24"/>
      <c r="B937" s="24"/>
      <c r="C937" s="44">
        <v>5</v>
      </c>
      <c r="D937" s="19" t="s">
        <v>335</v>
      </c>
      <c r="E937" s="19">
        <v>1.9</v>
      </c>
      <c r="F937" s="19"/>
      <c r="G937" s="19">
        <v>1.8</v>
      </c>
      <c r="H937" s="19">
        <v>1</v>
      </c>
      <c r="I937" s="19">
        <f t="shared" si="175"/>
        <v>3.42</v>
      </c>
      <c r="J937" s="24"/>
      <c r="K937" s="24"/>
      <c r="L937" s="24"/>
    </row>
    <row r="938" spans="1:12" s="7" customFormat="1" ht="20.100000000000001" customHeight="1" x14ac:dyDescent="0.25">
      <c r="A938" s="24"/>
      <c r="B938" s="24"/>
      <c r="C938" s="44">
        <v>6</v>
      </c>
      <c r="D938" s="19" t="s">
        <v>336</v>
      </c>
      <c r="E938" s="19">
        <v>27.1</v>
      </c>
      <c r="F938" s="19"/>
      <c r="G938" s="19">
        <v>1.8</v>
      </c>
      <c r="H938" s="19">
        <v>1</v>
      </c>
      <c r="I938" s="19">
        <f t="shared" si="175"/>
        <v>48.78</v>
      </c>
      <c r="J938" s="24"/>
      <c r="K938" s="24"/>
      <c r="L938" s="24"/>
    </row>
    <row r="939" spans="1:12" s="7" customFormat="1" ht="20.100000000000001" customHeight="1" x14ac:dyDescent="0.25">
      <c r="A939" s="24"/>
      <c r="B939" s="24"/>
      <c r="C939" s="44" t="s">
        <v>287</v>
      </c>
      <c r="D939" s="19" t="s">
        <v>337</v>
      </c>
      <c r="E939" s="19">
        <v>14.5</v>
      </c>
      <c r="F939" s="19"/>
      <c r="G939" s="19">
        <v>1.8</v>
      </c>
      <c r="H939" s="19">
        <v>1</v>
      </c>
      <c r="I939" s="19">
        <f t="shared" si="175"/>
        <v>26.1</v>
      </c>
      <c r="J939" s="24"/>
      <c r="K939" s="24"/>
      <c r="L939" s="24"/>
    </row>
    <row r="940" spans="1:12" s="7" customFormat="1" ht="20.100000000000001" customHeight="1" x14ac:dyDescent="0.25">
      <c r="A940" s="24"/>
      <c r="B940" s="24"/>
      <c r="C940" s="44">
        <v>7</v>
      </c>
      <c r="D940" s="19" t="s">
        <v>337</v>
      </c>
      <c r="E940" s="19">
        <v>14.5</v>
      </c>
      <c r="F940" s="19"/>
      <c r="G940" s="19">
        <v>1.8</v>
      </c>
      <c r="H940" s="19">
        <v>1</v>
      </c>
      <c r="I940" s="19">
        <f t="shared" si="175"/>
        <v>26.1</v>
      </c>
      <c r="J940" s="24"/>
      <c r="K940" s="24"/>
      <c r="L940" s="24"/>
    </row>
    <row r="941" spans="1:12" s="7" customFormat="1" ht="20.100000000000001" customHeight="1" x14ac:dyDescent="0.25">
      <c r="A941" s="24"/>
      <c r="B941" s="24"/>
      <c r="C941" s="44" t="s">
        <v>317</v>
      </c>
      <c r="D941" s="19" t="s">
        <v>314</v>
      </c>
      <c r="E941" s="19">
        <v>5.5</v>
      </c>
      <c r="F941" s="19"/>
      <c r="G941" s="19">
        <v>1.8</v>
      </c>
      <c r="H941" s="19">
        <v>1</v>
      </c>
      <c r="I941" s="19">
        <f t="shared" si="175"/>
        <v>9.9</v>
      </c>
      <c r="J941" s="24"/>
      <c r="K941" s="24"/>
      <c r="L941" s="24"/>
    </row>
    <row r="942" spans="1:12" s="7" customFormat="1" ht="20.100000000000001" customHeight="1" x14ac:dyDescent="0.25">
      <c r="A942" s="24"/>
      <c r="B942" s="24"/>
      <c r="C942" s="44" t="s">
        <v>318</v>
      </c>
      <c r="D942" s="19" t="s">
        <v>314</v>
      </c>
      <c r="E942" s="19">
        <v>5.5</v>
      </c>
      <c r="F942" s="19"/>
      <c r="G942" s="19">
        <v>1.8</v>
      </c>
      <c r="H942" s="19">
        <v>1</v>
      </c>
      <c r="I942" s="19">
        <f t="shared" si="175"/>
        <v>9.9</v>
      </c>
      <c r="J942" s="24"/>
      <c r="K942" s="24"/>
      <c r="L942" s="24"/>
    </row>
    <row r="943" spans="1:12" s="7" customFormat="1" ht="20.100000000000001" customHeight="1" x14ac:dyDescent="0.25">
      <c r="A943" s="24"/>
      <c r="B943" s="24"/>
      <c r="C943" s="44" t="s">
        <v>318</v>
      </c>
      <c r="D943" s="19" t="s">
        <v>338</v>
      </c>
      <c r="E943" s="19">
        <v>36.9</v>
      </c>
      <c r="F943" s="19"/>
      <c r="G943" s="19">
        <v>1.8</v>
      </c>
      <c r="H943" s="19">
        <v>1</v>
      </c>
      <c r="I943" s="19">
        <f t="shared" si="175"/>
        <v>66.42</v>
      </c>
      <c r="J943" s="24"/>
      <c r="K943" s="24"/>
      <c r="L943" s="24"/>
    </row>
    <row r="944" spans="1:12" s="7" customFormat="1" ht="20.100000000000001" customHeight="1" x14ac:dyDescent="0.25">
      <c r="A944" s="24"/>
      <c r="B944" s="69" t="s">
        <v>321</v>
      </c>
      <c r="C944" s="19" t="s">
        <v>269</v>
      </c>
      <c r="D944" s="44" t="s">
        <v>287</v>
      </c>
      <c r="E944" s="19">
        <v>14.85</v>
      </c>
      <c r="F944" s="19">
        <v>1.2</v>
      </c>
      <c r="G944" s="19"/>
      <c r="H944" s="19">
        <v>1</v>
      </c>
      <c r="I944" s="19">
        <f>ROUND(PRODUCT(E944:H944),3)</f>
        <v>17.82</v>
      </c>
      <c r="J944" s="24"/>
      <c r="K944" s="24"/>
      <c r="L944" s="24"/>
    </row>
    <row r="945" spans="1:12" s="7" customFormat="1" ht="20.100000000000001" customHeight="1" x14ac:dyDescent="0.25">
      <c r="A945" s="24"/>
      <c r="B945" s="69" t="s">
        <v>323</v>
      </c>
      <c r="C945" s="44" t="s">
        <v>322</v>
      </c>
      <c r="D945" s="19" t="s">
        <v>314</v>
      </c>
      <c r="E945" s="19">
        <v>4.0999999999999996</v>
      </c>
      <c r="F945" s="19">
        <v>1.85</v>
      </c>
      <c r="G945" s="19"/>
      <c r="H945" s="19">
        <v>1</v>
      </c>
      <c r="I945" s="19">
        <f>ROUND(PRODUCT(E945:H945),3)</f>
        <v>7.585</v>
      </c>
      <c r="J945" s="24"/>
      <c r="K945" s="24"/>
      <c r="L945" s="24"/>
    </row>
    <row r="946" spans="1:12" s="7" customFormat="1" ht="20.100000000000001" customHeight="1" x14ac:dyDescent="0.25">
      <c r="A946" s="24"/>
      <c r="B946" s="24"/>
      <c r="C946" s="44"/>
      <c r="D946" s="19"/>
      <c r="E946" s="19"/>
      <c r="F946" s="19"/>
      <c r="G946" s="19"/>
      <c r="H946" s="19"/>
      <c r="I946" s="15"/>
      <c r="J946" s="24"/>
      <c r="K946" s="24"/>
      <c r="L946" s="24"/>
    </row>
    <row r="947" spans="1:12" s="7" customFormat="1" ht="31.5" x14ac:dyDescent="0.25">
      <c r="A947" s="16" t="s">
        <v>241</v>
      </c>
      <c r="B947" s="17" t="s">
        <v>242</v>
      </c>
      <c r="C947" s="44"/>
      <c r="D947" s="19"/>
      <c r="E947" s="19"/>
      <c r="F947" s="19"/>
      <c r="G947" s="19"/>
      <c r="H947" s="19"/>
      <c r="I947" s="15"/>
      <c r="J947" s="24"/>
      <c r="K947" s="24"/>
      <c r="L947" s="24"/>
    </row>
    <row r="948" spans="1:12" s="7" customFormat="1" ht="20.100000000000001" customHeight="1" x14ac:dyDescent="0.25">
      <c r="A948" s="24"/>
      <c r="B948" s="24"/>
      <c r="C948" s="44"/>
      <c r="D948" s="19"/>
      <c r="E948" s="19"/>
      <c r="F948" s="19"/>
      <c r="G948" s="19"/>
      <c r="H948" s="19"/>
      <c r="I948" s="15"/>
      <c r="J948" s="24"/>
      <c r="K948" s="24"/>
      <c r="L948" s="24"/>
    </row>
    <row r="949" spans="1:12" s="7" customFormat="1" ht="47.25" x14ac:dyDescent="0.25">
      <c r="A949" s="11" t="s">
        <v>243</v>
      </c>
      <c r="B949" s="12" t="s">
        <v>244</v>
      </c>
      <c r="C949" s="13"/>
      <c r="D949" s="14"/>
      <c r="E949" s="14"/>
      <c r="F949" s="14"/>
      <c r="G949" s="14"/>
      <c r="H949" s="14"/>
      <c r="I949" s="14"/>
      <c r="J949" s="23">
        <f>SUM(I950:I975)</f>
        <v>155.34399999999997</v>
      </c>
      <c r="K949" s="20" t="s">
        <v>15</v>
      </c>
      <c r="L949" s="14"/>
    </row>
    <row r="950" spans="1:12" s="7" customFormat="1" ht="20.100000000000001" customHeight="1" x14ac:dyDescent="0.25">
      <c r="A950" s="24"/>
      <c r="B950" s="71" t="s">
        <v>410</v>
      </c>
      <c r="C950" s="19" t="s">
        <v>354</v>
      </c>
      <c r="D950" s="19" t="s">
        <v>328</v>
      </c>
      <c r="E950" s="19">
        <v>0.4</v>
      </c>
      <c r="F950" s="19"/>
      <c r="G950" s="19">
        <v>2.54</v>
      </c>
      <c r="H950" s="44">
        <f>2*2</f>
        <v>4</v>
      </c>
      <c r="I950" s="19">
        <f t="shared" ref="I950:I952" si="176">ROUND(PRODUCT(E950:H950),3)</f>
        <v>4.0640000000000001</v>
      </c>
      <c r="J950" s="24"/>
      <c r="K950" s="24"/>
      <c r="L950" s="24"/>
    </row>
    <row r="951" spans="1:12" s="7" customFormat="1" ht="20.100000000000001" customHeight="1" x14ac:dyDescent="0.25">
      <c r="A951" s="24"/>
      <c r="B951" s="24"/>
      <c r="C951" s="19"/>
      <c r="D951" s="19"/>
      <c r="E951" s="19">
        <v>0.4</v>
      </c>
      <c r="F951" s="19"/>
      <c r="G951" s="19">
        <v>2.54</v>
      </c>
      <c r="H951" s="44">
        <f>3*3</f>
        <v>9</v>
      </c>
      <c r="I951" s="19">
        <f t="shared" si="176"/>
        <v>9.1440000000000001</v>
      </c>
      <c r="J951" s="24"/>
      <c r="K951" s="24"/>
      <c r="L951" s="24"/>
    </row>
    <row r="952" spans="1:12" s="7" customFormat="1" ht="20.100000000000001" customHeight="1" x14ac:dyDescent="0.25">
      <c r="A952" s="24"/>
      <c r="B952" s="24"/>
      <c r="C952" s="19" t="s">
        <v>270</v>
      </c>
      <c r="D952" s="19" t="s">
        <v>328</v>
      </c>
      <c r="E952" s="19">
        <v>0.4</v>
      </c>
      <c r="F952" s="19"/>
      <c r="G952" s="19">
        <v>2.54</v>
      </c>
      <c r="H952" s="44">
        <f>3*2</f>
        <v>6</v>
      </c>
      <c r="I952" s="19">
        <f t="shared" si="176"/>
        <v>6.0960000000000001</v>
      </c>
      <c r="J952" s="24"/>
      <c r="K952" s="24"/>
      <c r="L952" s="24"/>
    </row>
    <row r="953" spans="1:12" s="7" customFormat="1" ht="20.100000000000001" customHeight="1" x14ac:dyDescent="0.25">
      <c r="A953" s="24"/>
      <c r="B953" s="24"/>
      <c r="C953" s="19"/>
      <c r="D953" s="19"/>
      <c r="E953" s="19">
        <v>0.4</v>
      </c>
      <c r="F953" s="19"/>
      <c r="G953" s="19">
        <v>2.54</v>
      </c>
      <c r="H953" s="44">
        <f>4*3</f>
        <v>12</v>
      </c>
      <c r="I953" s="19">
        <f t="shared" ref="I953:I955" si="177">ROUND(PRODUCT(E953:H953),3)</f>
        <v>12.192</v>
      </c>
      <c r="J953" s="24"/>
      <c r="K953" s="24"/>
      <c r="L953" s="24"/>
    </row>
    <row r="954" spans="1:12" s="7" customFormat="1" ht="20.100000000000001" customHeight="1" x14ac:dyDescent="0.25">
      <c r="A954" s="24"/>
      <c r="B954" s="24"/>
      <c r="C954" s="19" t="s">
        <v>273</v>
      </c>
      <c r="D954" s="44">
        <v>9</v>
      </c>
      <c r="E954" s="19">
        <v>0.4</v>
      </c>
      <c r="F954" s="19"/>
      <c r="G954" s="19">
        <v>2.54</v>
      </c>
      <c r="H954" s="44">
        <f>4*1</f>
        <v>4</v>
      </c>
      <c r="I954" s="19">
        <f t="shared" si="177"/>
        <v>4.0640000000000001</v>
      </c>
      <c r="J954" s="24"/>
      <c r="K954" s="24"/>
      <c r="L954" s="24"/>
    </row>
    <row r="955" spans="1:12" s="7" customFormat="1" ht="20.100000000000001" customHeight="1" x14ac:dyDescent="0.25">
      <c r="A955" s="24"/>
      <c r="B955" s="24"/>
      <c r="C955" s="19" t="s">
        <v>295</v>
      </c>
      <c r="D955" s="19" t="s">
        <v>328</v>
      </c>
      <c r="E955" s="19">
        <v>0.4</v>
      </c>
      <c r="F955" s="19"/>
      <c r="G955" s="19">
        <v>2.54</v>
      </c>
      <c r="H955" s="44">
        <f>3*2</f>
        <v>6</v>
      </c>
      <c r="I955" s="19">
        <f t="shared" si="177"/>
        <v>6.0960000000000001</v>
      </c>
      <c r="J955" s="24"/>
      <c r="K955" s="24"/>
      <c r="L955" s="24"/>
    </row>
    <row r="956" spans="1:12" s="7" customFormat="1" ht="20.100000000000001" customHeight="1" x14ac:dyDescent="0.25">
      <c r="A956" s="24"/>
      <c r="B956" s="24"/>
      <c r="C956" s="19"/>
      <c r="D956" s="19"/>
      <c r="E956" s="19">
        <v>0.4</v>
      </c>
      <c r="F956" s="19"/>
      <c r="G956" s="19">
        <v>2.54</v>
      </c>
      <c r="H956" s="44">
        <f>4*2</f>
        <v>8</v>
      </c>
      <c r="I956" s="19">
        <f t="shared" ref="I956:I957" si="178">ROUND(PRODUCT(E956:H956),3)</f>
        <v>8.1280000000000001</v>
      </c>
      <c r="J956" s="24"/>
      <c r="K956" s="24"/>
      <c r="L956" s="24"/>
    </row>
    <row r="957" spans="1:12" s="7" customFormat="1" ht="20.100000000000001" customHeight="1" x14ac:dyDescent="0.25">
      <c r="A957" s="24"/>
      <c r="B957" s="24"/>
      <c r="C957" s="19" t="s">
        <v>405</v>
      </c>
      <c r="D957" s="19" t="s">
        <v>328</v>
      </c>
      <c r="E957" s="19">
        <v>0.4</v>
      </c>
      <c r="F957" s="19"/>
      <c r="G957" s="19">
        <v>2.54</v>
      </c>
      <c r="H957" s="44">
        <f>3*2</f>
        <v>6</v>
      </c>
      <c r="I957" s="19">
        <f t="shared" si="178"/>
        <v>6.0960000000000001</v>
      </c>
      <c r="J957" s="24"/>
      <c r="K957" s="24"/>
      <c r="L957" s="24"/>
    </row>
    <row r="958" spans="1:12" s="7" customFormat="1" ht="20.100000000000001" customHeight="1" x14ac:dyDescent="0.25">
      <c r="A958" s="24"/>
      <c r="B958" s="24"/>
      <c r="C958" s="19"/>
      <c r="D958" s="19"/>
      <c r="E958" s="19">
        <v>0.4</v>
      </c>
      <c r="F958" s="19"/>
      <c r="G958" s="19">
        <v>2.54</v>
      </c>
      <c r="H958" s="44">
        <f>4*3</f>
        <v>12</v>
      </c>
      <c r="I958" s="19">
        <f t="shared" ref="I958:I959" si="179">ROUND(PRODUCT(E958:H958),3)</f>
        <v>12.192</v>
      </c>
      <c r="J958" s="24"/>
      <c r="K958" s="24"/>
      <c r="L958" s="24"/>
    </row>
    <row r="959" spans="1:12" s="7" customFormat="1" ht="20.100000000000001" customHeight="1" x14ac:dyDescent="0.25">
      <c r="A959" s="24"/>
      <c r="B959" s="24"/>
      <c r="C959" s="19" t="s">
        <v>237</v>
      </c>
      <c r="D959" s="19" t="s">
        <v>406</v>
      </c>
      <c r="E959" s="19">
        <v>0.4</v>
      </c>
      <c r="F959" s="19"/>
      <c r="G959" s="19">
        <v>2.54</v>
      </c>
      <c r="H959" s="44">
        <f>3*1</f>
        <v>3</v>
      </c>
      <c r="I959" s="19">
        <f t="shared" si="179"/>
        <v>3.048</v>
      </c>
      <c r="J959" s="24"/>
      <c r="K959" s="24"/>
      <c r="L959" s="24"/>
    </row>
    <row r="960" spans="1:12" s="7" customFormat="1" ht="20.100000000000001" customHeight="1" x14ac:dyDescent="0.25">
      <c r="A960" s="24"/>
      <c r="B960" s="24"/>
      <c r="C960" s="19"/>
      <c r="D960" s="19"/>
      <c r="E960" s="19">
        <v>0.4</v>
      </c>
      <c r="F960" s="19"/>
      <c r="G960" s="19">
        <v>2.54</v>
      </c>
      <c r="H960" s="44">
        <f>4*3</f>
        <v>12</v>
      </c>
      <c r="I960" s="19">
        <f t="shared" ref="I960:I961" si="180">ROUND(PRODUCT(E960:H960),3)</f>
        <v>12.192</v>
      </c>
      <c r="J960" s="24"/>
      <c r="K960" s="24"/>
      <c r="L960" s="24"/>
    </row>
    <row r="961" spans="1:12" s="7" customFormat="1" ht="20.100000000000001" customHeight="1" x14ac:dyDescent="0.25">
      <c r="A961" s="24"/>
      <c r="B961" s="24"/>
      <c r="C961" s="19" t="s">
        <v>407</v>
      </c>
      <c r="D961" s="19" t="s">
        <v>287</v>
      </c>
      <c r="E961" s="19">
        <v>0.4</v>
      </c>
      <c r="F961" s="19"/>
      <c r="G961" s="19">
        <v>2.54</v>
      </c>
      <c r="H961" s="44">
        <f>3*1</f>
        <v>3</v>
      </c>
      <c r="I961" s="19">
        <f t="shared" si="180"/>
        <v>3.048</v>
      </c>
      <c r="J961" s="24"/>
      <c r="K961" s="24"/>
      <c r="L961" s="24"/>
    </row>
    <row r="962" spans="1:12" s="7" customFormat="1" ht="20.100000000000001" customHeight="1" x14ac:dyDescent="0.25">
      <c r="A962" s="24"/>
      <c r="B962" s="24"/>
      <c r="C962" s="19"/>
      <c r="D962" s="19"/>
      <c r="E962" s="19">
        <v>0.4</v>
      </c>
      <c r="F962" s="19"/>
      <c r="G962" s="19">
        <v>2.54</v>
      </c>
      <c r="H962" s="44">
        <f>4*1</f>
        <v>4</v>
      </c>
      <c r="I962" s="19">
        <f t="shared" ref="I962:I963" si="181">ROUND(PRODUCT(E962:H962),3)</f>
        <v>4.0640000000000001</v>
      </c>
      <c r="J962" s="24"/>
      <c r="K962" s="24"/>
      <c r="L962" s="24"/>
    </row>
    <row r="963" spans="1:12" s="7" customFormat="1" ht="20.100000000000001" customHeight="1" x14ac:dyDescent="0.25">
      <c r="A963" s="24"/>
      <c r="B963" s="24"/>
      <c r="C963" s="19" t="s">
        <v>276</v>
      </c>
      <c r="D963" s="19" t="s">
        <v>408</v>
      </c>
      <c r="E963" s="19">
        <v>0.4</v>
      </c>
      <c r="F963" s="19"/>
      <c r="G963" s="19">
        <v>2.54</v>
      </c>
      <c r="H963" s="44">
        <f>2*1</f>
        <v>2</v>
      </c>
      <c r="I963" s="19">
        <f t="shared" si="181"/>
        <v>2.032</v>
      </c>
      <c r="J963" s="24"/>
      <c r="K963" s="24"/>
      <c r="L963" s="24"/>
    </row>
    <row r="964" spans="1:12" s="7" customFormat="1" ht="20.100000000000001" customHeight="1" x14ac:dyDescent="0.25">
      <c r="A964" s="24"/>
      <c r="B964" s="24"/>
      <c r="C964" s="19"/>
      <c r="D964" s="19"/>
      <c r="E964" s="19">
        <v>0.4</v>
      </c>
      <c r="F964" s="19"/>
      <c r="G964" s="19">
        <v>2.54</v>
      </c>
      <c r="H964" s="44">
        <f>4*2</f>
        <v>8</v>
      </c>
      <c r="I964" s="19">
        <f t="shared" ref="I964:I966" si="182">ROUND(PRODUCT(E964:H964),3)</f>
        <v>8.1280000000000001</v>
      </c>
      <c r="J964" s="24"/>
      <c r="K964" s="24"/>
      <c r="L964" s="24"/>
    </row>
    <row r="965" spans="1:12" s="7" customFormat="1" ht="20.100000000000001" customHeight="1" x14ac:dyDescent="0.25">
      <c r="A965" s="24"/>
      <c r="B965" s="24"/>
      <c r="C965" s="19" t="s">
        <v>302</v>
      </c>
      <c r="D965" s="19" t="s">
        <v>328</v>
      </c>
      <c r="E965" s="19">
        <v>0.4</v>
      </c>
      <c r="F965" s="19"/>
      <c r="G965" s="19">
        <v>2.54</v>
      </c>
      <c r="H965" s="44">
        <f>2*1</f>
        <v>2</v>
      </c>
      <c r="I965" s="19">
        <f t="shared" si="182"/>
        <v>2.032</v>
      </c>
      <c r="J965" s="24"/>
      <c r="K965" s="24"/>
      <c r="L965" s="24"/>
    </row>
    <row r="966" spans="1:12" s="7" customFormat="1" ht="20.100000000000001" customHeight="1" x14ac:dyDescent="0.25">
      <c r="A966" s="24"/>
      <c r="B966" s="24"/>
      <c r="C966" s="19"/>
      <c r="D966" s="19"/>
      <c r="E966" s="19">
        <v>0.4</v>
      </c>
      <c r="F966" s="19"/>
      <c r="G966" s="19">
        <v>2.54</v>
      </c>
      <c r="H966" s="44">
        <f>4*4</f>
        <v>16</v>
      </c>
      <c r="I966" s="19">
        <f t="shared" si="182"/>
        <v>16.256</v>
      </c>
      <c r="J966" s="24"/>
      <c r="K966" s="24"/>
      <c r="L966" s="24"/>
    </row>
    <row r="967" spans="1:12" s="7" customFormat="1" ht="20.100000000000001" customHeight="1" x14ac:dyDescent="0.25">
      <c r="A967" s="24"/>
      <c r="B967" s="24"/>
      <c r="C967" s="19" t="s">
        <v>296</v>
      </c>
      <c r="D967" s="19" t="s">
        <v>409</v>
      </c>
      <c r="E967" s="19">
        <v>0.4</v>
      </c>
      <c r="F967" s="19"/>
      <c r="G967" s="19">
        <v>2.54</v>
      </c>
      <c r="H967" s="44">
        <f>2*4</f>
        <v>8</v>
      </c>
      <c r="I967" s="19">
        <f t="shared" ref="I967:I969" si="183">ROUND(PRODUCT(E967:H967),3)</f>
        <v>8.1280000000000001</v>
      </c>
      <c r="J967" s="24"/>
      <c r="K967" s="24"/>
      <c r="L967" s="24"/>
    </row>
    <row r="968" spans="1:12" s="7" customFormat="1" ht="20.100000000000001" customHeight="1" x14ac:dyDescent="0.25">
      <c r="A968" s="24"/>
      <c r="B968" s="24"/>
      <c r="C968" s="19"/>
      <c r="D968" s="19"/>
      <c r="E968" s="19">
        <v>0.4</v>
      </c>
      <c r="F968" s="19"/>
      <c r="G968" s="19">
        <v>2.54</v>
      </c>
      <c r="H968" s="44">
        <f>3*3</f>
        <v>9</v>
      </c>
      <c r="I968" s="19">
        <f t="shared" si="183"/>
        <v>9.1440000000000001</v>
      </c>
      <c r="J968" s="24"/>
      <c r="K968" s="24"/>
      <c r="L968" s="24"/>
    </row>
    <row r="969" spans="1:12" s="7" customFormat="1" ht="20.100000000000001" customHeight="1" x14ac:dyDescent="0.25">
      <c r="A969" s="24"/>
      <c r="B969" s="71" t="s">
        <v>411</v>
      </c>
      <c r="C969" s="44">
        <v>4</v>
      </c>
      <c r="D969" s="19" t="s">
        <v>312</v>
      </c>
      <c r="E969" s="19">
        <v>0.4</v>
      </c>
      <c r="F969" s="19"/>
      <c r="G969" s="19">
        <v>3</v>
      </c>
      <c r="H969" s="44">
        <f>2*2</f>
        <v>4</v>
      </c>
      <c r="I969" s="19">
        <f t="shared" si="183"/>
        <v>4.8</v>
      </c>
      <c r="J969" s="24"/>
      <c r="K969" s="24"/>
      <c r="L969" s="24"/>
    </row>
    <row r="970" spans="1:12" s="7" customFormat="1" ht="20.100000000000001" customHeight="1" x14ac:dyDescent="0.25">
      <c r="A970" s="24"/>
      <c r="B970" s="71"/>
      <c r="C970" s="19" t="s">
        <v>412</v>
      </c>
      <c r="D970" s="19"/>
      <c r="E970" s="19">
        <v>0.4</v>
      </c>
      <c r="F970" s="19"/>
      <c r="G970" s="19">
        <v>3</v>
      </c>
      <c r="H970" s="44">
        <v>1</v>
      </c>
      <c r="I970" s="19">
        <f t="shared" ref="I970" si="184">ROUND(PRODUCT(E970:H970),3)</f>
        <v>1.2</v>
      </c>
      <c r="J970" s="24"/>
      <c r="K970" s="24"/>
      <c r="L970" s="24"/>
    </row>
    <row r="971" spans="1:12" s="7" customFormat="1" ht="20.100000000000001" customHeight="1" x14ac:dyDescent="0.25">
      <c r="A971" s="24"/>
      <c r="B971" s="71"/>
      <c r="C971" s="19" t="s">
        <v>413</v>
      </c>
      <c r="D971" s="19"/>
      <c r="E971" s="19">
        <v>0.4</v>
      </c>
      <c r="F971" s="19"/>
      <c r="G971" s="19">
        <v>3</v>
      </c>
      <c r="H971" s="44">
        <v>1</v>
      </c>
      <c r="I971" s="19">
        <f t="shared" ref="I971" si="185">ROUND(PRODUCT(E971:H971),3)</f>
        <v>1.2</v>
      </c>
      <c r="J971" s="24"/>
      <c r="K971" s="24"/>
      <c r="L971" s="24"/>
    </row>
    <row r="972" spans="1:12" s="7" customFormat="1" ht="20.100000000000001" customHeight="1" x14ac:dyDescent="0.25">
      <c r="A972" s="24"/>
      <c r="B972" s="24"/>
      <c r="C972" s="19" t="s">
        <v>414</v>
      </c>
      <c r="D972" s="19"/>
      <c r="E972" s="19">
        <v>0.4</v>
      </c>
      <c r="F972" s="19"/>
      <c r="G972" s="19">
        <v>3</v>
      </c>
      <c r="H972" s="44">
        <v>3</v>
      </c>
      <c r="I972" s="19">
        <f t="shared" ref="I972" si="186">ROUND(PRODUCT(E972:H972),3)</f>
        <v>3.6</v>
      </c>
      <c r="J972" s="24"/>
      <c r="K972" s="24"/>
      <c r="L972" s="24"/>
    </row>
    <row r="973" spans="1:12" s="7" customFormat="1" ht="20.100000000000001" customHeight="1" x14ac:dyDescent="0.25">
      <c r="A973" s="24"/>
      <c r="B973" s="24"/>
      <c r="C973" s="19" t="s">
        <v>415</v>
      </c>
      <c r="D973" s="19"/>
      <c r="E973" s="19">
        <v>0.4</v>
      </c>
      <c r="F973" s="19"/>
      <c r="G973" s="19">
        <v>3</v>
      </c>
      <c r="H973" s="44">
        <v>3</v>
      </c>
      <c r="I973" s="19">
        <f t="shared" ref="I973" si="187">ROUND(PRODUCT(E973:H973),3)</f>
        <v>3.6</v>
      </c>
      <c r="J973" s="24"/>
      <c r="K973" s="24"/>
      <c r="L973" s="24"/>
    </row>
    <row r="974" spans="1:12" s="7" customFormat="1" ht="20.100000000000001" customHeight="1" x14ac:dyDescent="0.25">
      <c r="A974" s="24"/>
      <c r="B974" s="24"/>
      <c r="C974" s="19" t="s">
        <v>416</v>
      </c>
      <c r="D974" s="19"/>
      <c r="E974" s="19">
        <v>0.4</v>
      </c>
      <c r="F974" s="19"/>
      <c r="G974" s="19">
        <v>3</v>
      </c>
      <c r="H974" s="44">
        <v>1</v>
      </c>
      <c r="I974" s="19">
        <f t="shared" ref="I974" si="188">ROUND(PRODUCT(E974:H974),3)</f>
        <v>1.2</v>
      </c>
      <c r="J974" s="24"/>
      <c r="K974" s="24"/>
      <c r="L974" s="24"/>
    </row>
    <row r="975" spans="1:12" s="7" customFormat="1" ht="20.100000000000001" customHeight="1" x14ac:dyDescent="0.25">
      <c r="A975" s="24"/>
      <c r="B975" s="24"/>
      <c r="C975" s="19">
        <v>11</v>
      </c>
      <c r="D975" s="19" t="s">
        <v>417</v>
      </c>
      <c r="E975" s="19">
        <v>0.4</v>
      </c>
      <c r="F975" s="19"/>
      <c r="G975" s="19">
        <v>3</v>
      </c>
      <c r="H975" s="44">
        <v>3</v>
      </c>
      <c r="I975" s="19">
        <f t="shared" ref="I975" si="189">ROUND(PRODUCT(E975:H975),3)</f>
        <v>3.6</v>
      </c>
      <c r="J975" s="24"/>
      <c r="K975" s="24"/>
      <c r="L975" s="24"/>
    </row>
    <row r="976" spans="1:12" s="7" customFormat="1" ht="20.100000000000001" customHeight="1" x14ac:dyDescent="0.25">
      <c r="A976" s="24"/>
      <c r="B976" s="24"/>
      <c r="C976" s="19"/>
      <c r="D976" s="19"/>
      <c r="E976" s="19"/>
      <c r="F976" s="19"/>
      <c r="G976" s="19"/>
      <c r="H976" s="44"/>
      <c r="I976" s="19"/>
      <c r="J976" s="24"/>
      <c r="K976" s="24"/>
      <c r="L976" s="24"/>
    </row>
    <row r="977" spans="1:12" s="7" customFormat="1" ht="47.25" x14ac:dyDescent="0.25">
      <c r="A977" s="11" t="s">
        <v>246</v>
      </c>
      <c r="B977" s="12" t="s">
        <v>247</v>
      </c>
      <c r="C977" s="13"/>
      <c r="D977" s="14"/>
      <c r="E977" s="14"/>
      <c r="F977" s="14"/>
      <c r="G977" s="14"/>
      <c r="H977" s="14"/>
      <c r="I977" s="14"/>
      <c r="J977" s="23">
        <f>SUM(I978:I984)</f>
        <v>2.6240000000000001</v>
      </c>
      <c r="K977" s="20" t="s">
        <v>15</v>
      </c>
      <c r="L977" s="14"/>
    </row>
    <row r="978" spans="1:12" s="7" customFormat="1" ht="20.100000000000001" customHeight="1" x14ac:dyDescent="0.25">
      <c r="A978" s="1"/>
      <c r="B978" s="71" t="s">
        <v>411</v>
      </c>
      <c r="C978" s="44">
        <v>4</v>
      </c>
      <c r="D978" s="19" t="s">
        <v>312</v>
      </c>
      <c r="E978" s="19">
        <v>0.4</v>
      </c>
      <c r="F978" s="19"/>
      <c r="G978" s="19">
        <v>0.41</v>
      </c>
      <c r="H978" s="44">
        <f>2*2</f>
        <v>4</v>
      </c>
      <c r="I978" s="19">
        <f t="shared" ref="I978:I984" si="190">ROUND(PRODUCT(E978:H978),3)</f>
        <v>0.65600000000000003</v>
      </c>
      <c r="J978" s="1"/>
      <c r="K978" s="1"/>
      <c r="L978" s="1"/>
    </row>
    <row r="979" spans="1:12" s="7" customFormat="1" ht="20.100000000000001" customHeight="1" x14ac:dyDescent="0.25">
      <c r="A979" s="24"/>
      <c r="B979" s="71"/>
      <c r="C979" s="19" t="s">
        <v>412</v>
      </c>
      <c r="D979" s="19"/>
      <c r="E979" s="19">
        <v>0.4</v>
      </c>
      <c r="F979" s="19"/>
      <c r="G979" s="19">
        <v>0.41</v>
      </c>
      <c r="H979" s="44">
        <v>1</v>
      </c>
      <c r="I979" s="19">
        <f t="shared" si="190"/>
        <v>0.16400000000000001</v>
      </c>
      <c r="J979" s="24"/>
      <c r="K979" s="24"/>
      <c r="L979" s="24"/>
    </row>
    <row r="980" spans="1:12" s="7" customFormat="1" ht="20.100000000000001" customHeight="1" x14ac:dyDescent="0.25">
      <c r="A980" s="24"/>
      <c r="B980" s="71"/>
      <c r="C980" s="19" t="s">
        <v>413</v>
      </c>
      <c r="D980" s="19"/>
      <c r="E980" s="19">
        <v>0.4</v>
      </c>
      <c r="F980" s="19"/>
      <c r="G980" s="19">
        <v>0.41</v>
      </c>
      <c r="H980" s="44">
        <v>1</v>
      </c>
      <c r="I980" s="19">
        <f t="shared" si="190"/>
        <v>0.16400000000000001</v>
      </c>
      <c r="J980" s="24"/>
      <c r="K980" s="24"/>
      <c r="L980" s="24"/>
    </row>
    <row r="981" spans="1:12" s="7" customFormat="1" ht="20.100000000000001" customHeight="1" x14ac:dyDescent="0.25">
      <c r="A981" s="24"/>
      <c r="B981" s="24"/>
      <c r="C981" s="19" t="s">
        <v>414</v>
      </c>
      <c r="D981" s="19"/>
      <c r="E981" s="19">
        <v>0.4</v>
      </c>
      <c r="F981" s="19"/>
      <c r="G981" s="19">
        <v>0.41</v>
      </c>
      <c r="H981" s="44">
        <v>3</v>
      </c>
      <c r="I981" s="19">
        <f t="shared" si="190"/>
        <v>0.49199999999999999</v>
      </c>
      <c r="J981" s="24"/>
      <c r="K981" s="24"/>
      <c r="L981" s="24"/>
    </row>
    <row r="982" spans="1:12" s="7" customFormat="1" ht="20.100000000000001" customHeight="1" x14ac:dyDescent="0.25">
      <c r="A982" s="24"/>
      <c r="B982" s="24"/>
      <c r="C982" s="19" t="s">
        <v>415</v>
      </c>
      <c r="D982" s="19"/>
      <c r="E982" s="19">
        <v>0.4</v>
      </c>
      <c r="F982" s="19"/>
      <c r="G982" s="19">
        <v>0.41</v>
      </c>
      <c r="H982" s="44">
        <v>3</v>
      </c>
      <c r="I982" s="19">
        <f t="shared" si="190"/>
        <v>0.49199999999999999</v>
      </c>
      <c r="J982" s="24"/>
      <c r="K982" s="24"/>
      <c r="L982" s="24"/>
    </row>
    <row r="983" spans="1:12" s="7" customFormat="1" ht="20.100000000000001" customHeight="1" x14ac:dyDescent="0.25">
      <c r="A983" s="24"/>
      <c r="B983" s="24"/>
      <c r="C983" s="19" t="s">
        <v>416</v>
      </c>
      <c r="D983" s="19"/>
      <c r="E983" s="19">
        <v>0.4</v>
      </c>
      <c r="F983" s="19"/>
      <c r="G983" s="19">
        <v>0.41</v>
      </c>
      <c r="H983" s="44">
        <v>1</v>
      </c>
      <c r="I983" s="19">
        <f t="shared" si="190"/>
        <v>0.16400000000000001</v>
      </c>
      <c r="J983" s="24"/>
      <c r="K983" s="24"/>
      <c r="L983" s="24"/>
    </row>
    <row r="984" spans="1:12" s="7" customFormat="1" ht="20.100000000000001" customHeight="1" x14ac:dyDescent="0.25">
      <c r="A984" s="24"/>
      <c r="B984" s="24"/>
      <c r="C984" s="19">
        <v>11</v>
      </c>
      <c r="D984" s="19" t="s">
        <v>417</v>
      </c>
      <c r="E984" s="19">
        <v>0.4</v>
      </c>
      <c r="F984" s="19"/>
      <c r="G984" s="19">
        <v>0.41</v>
      </c>
      <c r="H984" s="44">
        <v>3</v>
      </c>
      <c r="I984" s="19">
        <f t="shared" si="190"/>
        <v>0.49199999999999999</v>
      </c>
      <c r="J984" s="24"/>
      <c r="K984" s="24"/>
      <c r="L984" s="24"/>
    </row>
    <row r="985" spans="1:12" s="7" customFormat="1" ht="20.100000000000001" customHeight="1" x14ac:dyDescent="0.25">
      <c r="A985" s="24"/>
      <c r="B985" s="24"/>
      <c r="C985" s="44"/>
      <c r="D985" s="19"/>
      <c r="E985" s="19"/>
      <c r="F985" s="19"/>
      <c r="G985" s="19"/>
      <c r="H985" s="19"/>
      <c r="I985" s="15"/>
      <c r="J985" s="24"/>
      <c r="K985" s="24"/>
      <c r="L985" s="24"/>
    </row>
    <row r="986" spans="1:12" s="7" customFormat="1" ht="20.100000000000001" customHeight="1" x14ac:dyDescent="0.25">
      <c r="A986" s="24"/>
      <c r="B986" s="24"/>
      <c r="C986" s="44"/>
      <c r="D986" s="19"/>
      <c r="E986" s="19"/>
      <c r="F986" s="19"/>
      <c r="G986" s="19"/>
      <c r="H986" s="19"/>
      <c r="I986" s="15"/>
      <c r="J986" s="24"/>
      <c r="K986" s="24"/>
      <c r="L986" s="24"/>
    </row>
    <row r="987" spans="1:12" s="7" customFormat="1" ht="31.5" x14ac:dyDescent="0.25">
      <c r="A987" s="11" t="s">
        <v>250</v>
      </c>
      <c r="B987" s="12" t="s">
        <v>251</v>
      </c>
      <c r="C987" s="13"/>
      <c r="D987" s="14"/>
      <c r="E987" s="14"/>
      <c r="F987" s="14"/>
      <c r="G987" s="14"/>
      <c r="H987" s="14"/>
      <c r="I987" s="14"/>
      <c r="J987" s="23">
        <f>SUM(I988:I1020)</f>
        <v>375.58000000000004</v>
      </c>
      <c r="K987" s="20" t="s">
        <v>38</v>
      </c>
      <c r="L987" s="14"/>
    </row>
    <row r="988" spans="1:12" s="7" customFormat="1" ht="20.100000000000001" customHeight="1" x14ac:dyDescent="0.25">
      <c r="A988" s="31"/>
      <c r="B988" s="32"/>
      <c r="C988" s="33" t="s">
        <v>339</v>
      </c>
      <c r="D988" s="19"/>
      <c r="E988" s="19"/>
      <c r="F988" s="19"/>
      <c r="G988" s="19">
        <v>2.46</v>
      </c>
      <c r="H988" s="19">
        <v>1</v>
      </c>
      <c r="I988" s="19">
        <f>ROUND(PRODUCT(E988:H988),3)</f>
        <v>2.46</v>
      </c>
      <c r="J988" s="70"/>
      <c r="K988" s="16"/>
      <c r="L988" s="34"/>
    </row>
    <row r="989" spans="1:12" s="7" customFormat="1" ht="20.100000000000001" customHeight="1" x14ac:dyDescent="0.25">
      <c r="A989" s="31"/>
      <c r="B989" s="32"/>
      <c r="C989" s="33" t="s">
        <v>340</v>
      </c>
      <c r="D989" s="19"/>
      <c r="E989" s="19"/>
      <c r="F989" s="19"/>
      <c r="G989" s="19">
        <v>2.46</v>
      </c>
      <c r="H989" s="19">
        <v>1</v>
      </c>
      <c r="I989" s="19">
        <f>ROUND(PRODUCT(E989:H989),3)</f>
        <v>2.46</v>
      </c>
      <c r="J989" s="70"/>
      <c r="K989" s="16"/>
      <c r="L989" s="34"/>
    </row>
    <row r="990" spans="1:12" s="7" customFormat="1" ht="20.100000000000001" customHeight="1" x14ac:dyDescent="0.25">
      <c r="A990" s="31"/>
      <c r="B990" s="32"/>
      <c r="C990" s="33" t="s">
        <v>341</v>
      </c>
      <c r="D990" s="19"/>
      <c r="E990" s="19"/>
      <c r="F990" s="19"/>
      <c r="G990" s="19">
        <v>2.46</v>
      </c>
      <c r="H990" s="19">
        <v>1</v>
      </c>
      <c r="I990" s="19">
        <f t="shared" ref="I990:I995" si="191">ROUND(PRODUCT(E990:H990),3)</f>
        <v>2.46</v>
      </c>
      <c r="J990" s="70"/>
      <c r="K990" s="16"/>
      <c r="L990" s="34"/>
    </row>
    <row r="991" spans="1:12" s="7" customFormat="1" ht="20.100000000000001" customHeight="1" x14ac:dyDescent="0.25">
      <c r="A991" s="31"/>
      <c r="B991" s="32"/>
      <c r="C991" s="33" t="s">
        <v>342</v>
      </c>
      <c r="D991" s="19"/>
      <c r="E991" s="19"/>
      <c r="F991" s="19"/>
      <c r="G991" s="19">
        <v>2.46</v>
      </c>
      <c r="H991" s="19">
        <v>1</v>
      </c>
      <c r="I991" s="19">
        <f t="shared" si="191"/>
        <v>2.46</v>
      </c>
      <c r="J991" s="70"/>
      <c r="K991" s="16"/>
      <c r="L991" s="34"/>
    </row>
    <row r="992" spans="1:12" s="7" customFormat="1" ht="20.100000000000001" customHeight="1" x14ac:dyDescent="0.25">
      <c r="A992" s="31"/>
      <c r="B992" s="32"/>
      <c r="C992" s="33" t="s">
        <v>343</v>
      </c>
      <c r="D992" s="19"/>
      <c r="E992" s="19"/>
      <c r="F992" s="19"/>
      <c r="G992" s="19">
        <v>2.46</v>
      </c>
      <c r="H992" s="19">
        <v>1</v>
      </c>
      <c r="I992" s="19">
        <f t="shared" si="191"/>
        <v>2.46</v>
      </c>
      <c r="J992" s="70"/>
      <c r="K992" s="16"/>
      <c r="L992" s="34"/>
    </row>
    <row r="993" spans="1:12" s="7" customFormat="1" ht="20.100000000000001" customHeight="1" x14ac:dyDescent="0.25">
      <c r="A993" s="31"/>
      <c r="B993" s="32"/>
      <c r="C993" s="33" t="s">
        <v>344</v>
      </c>
      <c r="D993" s="19"/>
      <c r="E993" s="19"/>
      <c r="F993" s="19"/>
      <c r="G993" s="19">
        <v>2.46</v>
      </c>
      <c r="H993" s="19">
        <v>1</v>
      </c>
      <c r="I993" s="19">
        <f t="shared" si="191"/>
        <v>2.46</v>
      </c>
      <c r="J993" s="70"/>
      <c r="K993" s="16"/>
      <c r="L993" s="34"/>
    </row>
    <row r="994" spans="1:12" s="7" customFormat="1" ht="20.100000000000001" customHeight="1" x14ac:dyDescent="0.25">
      <c r="A994" s="31"/>
      <c r="B994" s="32"/>
      <c r="C994" s="33" t="s">
        <v>345</v>
      </c>
      <c r="D994" s="19"/>
      <c r="E994" s="19"/>
      <c r="F994" s="19"/>
      <c r="G994" s="19">
        <v>2.46</v>
      </c>
      <c r="H994" s="19">
        <v>1</v>
      </c>
      <c r="I994" s="19">
        <f t="shared" si="191"/>
        <v>2.46</v>
      </c>
      <c r="J994" s="70"/>
      <c r="K994" s="16"/>
      <c r="L994" s="34"/>
    </row>
    <row r="995" spans="1:12" s="7" customFormat="1" ht="20.100000000000001" customHeight="1" x14ac:dyDescent="0.25">
      <c r="A995" s="31"/>
      <c r="B995" s="32"/>
      <c r="C995" s="33" t="s">
        <v>353</v>
      </c>
      <c r="D995" s="19"/>
      <c r="E995" s="19"/>
      <c r="F995" s="19"/>
      <c r="G995" s="19">
        <v>2.46</v>
      </c>
      <c r="H995" s="19">
        <v>1</v>
      </c>
      <c r="I995" s="19">
        <f t="shared" si="191"/>
        <v>2.46</v>
      </c>
      <c r="J995" s="70"/>
      <c r="K995" s="16"/>
      <c r="L995" s="34"/>
    </row>
    <row r="996" spans="1:12" s="7" customFormat="1" ht="20.100000000000001" customHeight="1" x14ac:dyDescent="0.25">
      <c r="A996" s="31"/>
      <c r="B996" s="32"/>
      <c r="C996" s="33" t="s">
        <v>346</v>
      </c>
      <c r="D996" s="19"/>
      <c r="E996" s="19"/>
      <c r="F996" s="19"/>
      <c r="G996" s="19">
        <v>1.8</v>
      </c>
      <c r="H996" s="19">
        <v>1</v>
      </c>
      <c r="I996" s="19">
        <f t="shared" ref="I996:I1001" si="192">ROUND(PRODUCT(E996:H996),3)</f>
        <v>1.8</v>
      </c>
      <c r="J996" s="70"/>
      <c r="K996" s="16"/>
      <c r="L996" s="34"/>
    </row>
    <row r="997" spans="1:12" s="7" customFormat="1" ht="20.100000000000001" customHeight="1" x14ac:dyDescent="0.25">
      <c r="A997" s="31"/>
      <c r="B997" s="32"/>
      <c r="C997" s="33" t="s">
        <v>347</v>
      </c>
      <c r="D997" s="19"/>
      <c r="E997" s="19"/>
      <c r="F997" s="19"/>
      <c r="G997" s="19">
        <v>1.8</v>
      </c>
      <c r="H997" s="19">
        <v>1</v>
      </c>
      <c r="I997" s="19">
        <f t="shared" si="192"/>
        <v>1.8</v>
      </c>
      <c r="J997" s="70"/>
      <c r="K997" s="16"/>
      <c r="L997" s="34"/>
    </row>
    <row r="998" spans="1:12" s="7" customFormat="1" ht="20.100000000000001" customHeight="1" x14ac:dyDescent="0.25">
      <c r="A998" s="31"/>
      <c r="B998" s="32"/>
      <c r="C998" s="33" t="s">
        <v>348</v>
      </c>
      <c r="D998" s="19"/>
      <c r="E998" s="19"/>
      <c r="F998" s="19"/>
      <c r="G998" s="19">
        <v>1.8</v>
      </c>
      <c r="H998" s="19">
        <v>1</v>
      </c>
      <c r="I998" s="19">
        <f t="shared" si="192"/>
        <v>1.8</v>
      </c>
      <c r="J998" s="70"/>
      <c r="K998" s="16"/>
      <c r="L998" s="34"/>
    </row>
    <row r="999" spans="1:12" s="7" customFormat="1" ht="20.100000000000001" customHeight="1" x14ac:dyDescent="0.25">
      <c r="A999" s="31"/>
      <c r="B999" s="32"/>
      <c r="C999" s="33" t="s">
        <v>349</v>
      </c>
      <c r="D999" s="19"/>
      <c r="E999" s="19"/>
      <c r="F999" s="19"/>
      <c r="G999" s="19">
        <v>1.8</v>
      </c>
      <c r="H999" s="19">
        <v>1</v>
      </c>
      <c r="I999" s="19">
        <f t="shared" si="192"/>
        <v>1.8</v>
      </c>
      <c r="J999" s="70"/>
      <c r="K999" s="16"/>
      <c r="L999" s="34"/>
    </row>
    <row r="1000" spans="1:12" s="7" customFormat="1" ht="20.100000000000001" customHeight="1" x14ac:dyDescent="0.25">
      <c r="A1000" s="31"/>
      <c r="B1000" s="32"/>
      <c r="C1000" s="33" t="s">
        <v>348</v>
      </c>
      <c r="D1000" s="19"/>
      <c r="E1000" s="19"/>
      <c r="F1000" s="19"/>
      <c r="G1000" s="19">
        <v>1.8</v>
      </c>
      <c r="H1000" s="19">
        <v>1</v>
      </c>
      <c r="I1000" s="19">
        <f t="shared" ref="I1000" si="193">ROUND(PRODUCT(E1000:H1000),3)</f>
        <v>1.8</v>
      </c>
      <c r="J1000" s="70"/>
      <c r="K1000" s="16"/>
      <c r="L1000" s="34"/>
    </row>
    <row r="1001" spans="1:12" s="7" customFormat="1" ht="20.100000000000001" customHeight="1" x14ac:dyDescent="0.25">
      <c r="A1001" s="31"/>
      <c r="B1001" s="32"/>
      <c r="C1001" s="33" t="s">
        <v>348</v>
      </c>
      <c r="D1001" s="19"/>
      <c r="E1001" s="19"/>
      <c r="F1001" s="19"/>
      <c r="G1001" s="19">
        <v>1.8</v>
      </c>
      <c r="H1001" s="19">
        <v>1</v>
      </c>
      <c r="I1001" s="19">
        <f t="shared" si="192"/>
        <v>1.8</v>
      </c>
      <c r="J1001" s="70"/>
      <c r="K1001" s="16"/>
      <c r="L1001" s="34"/>
    </row>
    <row r="1002" spans="1:12" s="7" customFormat="1" ht="20.100000000000001" customHeight="1" x14ac:dyDescent="0.25">
      <c r="A1002" s="31"/>
      <c r="B1002" s="32"/>
      <c r="C1002" s="33" t="s">
        <v>350</v>
      </c>
      <c r="D1002" s="19"/>
      <c r="E1002" s="19"/>
      <c r="F1002" s="19"/>
      <c r="G1002" s="19">
        <v>1.8</v>
      </c>
      <c r="H1002" s="19">
        <v>1</v>
      </c>
      <c r="I1002" s="19">
        <f t="shared" ref="I1002:I1003" si="194">ROUND(PRODUCT(E1002:H1002),3)</f>
        <v>1.8</v>
      </c>
      <c r="J1002" s="70"/>
      <c r="K1002" s="16"/>
      <c r="L1002" s="34"/>
    </row>
    <row r="1003" spans="1:12" s="7" customFormat="1" ht="20.100000000000001" customHeight="1" x14ac:dyDescent="0.25">
      <c r="A1003" s="31"/>
      <c r="B1003" s="32"/>
      <c r="C1003" s="33" t="s">
        <v>351</v>
      </c>
      <c r="D1003" s="34"/>
      <c r="E1003" s="34"/>
      <c r="F1003" s="34"/>
      <c r="G1003" s="19">
        <v>1.8</v>
      </c>
      <c r="H1003" s="19">
        <v>1</v>
      </c>
      <c r="I1003" s="19">
        <f t="shared" si="194"/>
        <v>1.8</v>
      </c>
      <c r="J1003" s="70"/>
      <c r="K1003" s="16"/>
      <c r="L1003" s="34"/>
    </row>
    <row r="1004" spans="1:12" s="7" customFormat="1" ht="20.100000000000001" customHeight="1" x14ac:dyDescent="0.25">
      <c r="A1004" s="31"/>
      <c r="B1004" s="32"/>
      <c r="C1004" s="33" t="s">
        <v>352</v>
      </c>
      <c r="D1004" s="34"/>
      <c r="E1004" s="34"/>
      <c r="F1004" s="34"/>
      <c r="G1004" s="19">
        <v>1.8</v>
      </c>
      <c r="H1004" s="19">
        <v>1</v>
      </c>
      <c r="I1004" s="19">
        <f t="shared" ref="I1004" si="195">ROUND(PRODUCT(E1004:H1004),3)</f>
        <v>1.8</v>
      </c>
      <c r="J1004" s="70"/>
      <c r="K1004" s="16"/>
      <c r="L1004" s="34"/>
    </row>
    <row r="1005" spans="1:12" s="7" customFormat="1" ht="20.100000000000001" customHeight="1" x14ac:dyDescent="0.25">
      <c r="A1005" s="24"/>
      <c r="B1005" s="67"/>
      <c r="C1005" s="44" t="s">
        <v>299</v>
      </c>
      <c r="D1005" s="19" t="s">
        <v>328</v>
      </c>
      <c r="E1005" s="19">
        <v>20.100000000000001</v>
      </c>
      <c r="F1005" s="19"/>
      <c r="G1005" s="19"/>
      <c r="H1005" s="19">
        <v>2</v>
      </c>
      <c r="I1005" s="19">
        <f t="shared" ref="I1005:I1020" si="196">ROUND(PRODUCT(E1005:H1005),3)</f>
        <v>40.200000000000003</v>
      </c>
      <c r="J1005" s="24"/>
      <c r="K1005" s="24"/>
      <c r="L1005" s="24"/>
    </row>
    <row r="1006" spans="1:12" s="7" customFormat="1" ht="20.100000000000001" customHeight="1" x14ac:dyDescent="0.25">
      <c r="A1006" s="24"/>
      <c r="B1006" s="24"/>
      <c r="C1006" s="44">
        <v>5</v>
      </c>
      <c r="D1006" s="19" t="s">
        <v>329</v>
      </c>
      <c r="E1006" s="19">
        <v>1.9</v>
      </c>
      <c r="F1006" s="19"/>
      <c r="G1006" s="19"/>
      <c r="H1006" s="19">
        <v>2</v>
      </c>
      <c r="I1006" s="19">
        <f t="shared" si="196"/>
        <v>3.8</v>
      </c>
      <c r="J1006" s="24"/>
      <c r="K1006" s="24"/>
      <c r="L1006" s="24"/>
    </row>
    <row r="1007" spans="1:12" s="7" customFormat="1" ht="20.100000000000001" customHeight="1" x14ac:dyDescent="0.25">
      <c r="A1007" s="24"/>
      <c r="B1007" s="24"/>
      <c r="C1007" s="44" t="s">
        <v>330</v>
      </c>
      <c r="D1007" s="19" t="s">
        <v>329</v>
      </c>
      <c r="E1007" s="19">
        <v>1.9</v>
      </c>
      <c r="F1007" s="19"/>
      <c r="G1007" s="19"/>
      <c r="H1007" s="19">
        <v>2</v>
      </c>
      <c r="I1007" s="19">
        <f t="shared" si="196"/>
        <v>3.8</v>
      </c>
      <c r="J1007" s="24"/>
      <c r="K1007" s="24"/>
      <c r="L1007" s="24"/>
    </row>
    <row r="1008" spans="1:12" s="7" customFormat="1" ht="20.100000000000001" customHeight="1" x14ac:dyDescent="0.25">
      <c r="A1008" s="24"/>
      <c r="B1008" s="24"/>
      <c r="C1008" s="44" t="s">
        <v>320</v>
      </c>
      <c r="D1008" s="19" t="s">
        <v>329</v>
      </c>
      <c r="E1008" s="19">
        <v>0.55000000000000004</v>
      </c>
      <c r="F1008" s="19"/>
      <c r="G1008" s="19"/>
      <c r="H1008" s="19">
        <v>2</v>
      </c>
      <c r="I1008" s="19">
        <f t="shared" si="196"/>
        <v>1.1000000000000001</v>
      </c>
      <c r="J1008" s="24"/>
      <c r="K1008" s="24"/>
      <c r="L1008" s="24"/>
    </row>
    <row r="1009" spans="1:12" s="7" customFormat="1" ht="20.100000000000001" customHeight="1" x14ac:dyDescent="0.25">
      <c r="A1009" s="24"/>
      <c r="B1009" s="24"/>
      <c r="C1009" s="44" t="s">
        <v>301</v>
      </c>
      <c r="D1009" s="19" t="s">
        <v>290</v>
      </c>
      <c r="E1009" s="19">
        <v>5.3</v>
      </c>
      <c r="F1009" s="19"/>
      <c r="G1009" s="19"/>
      <c r="H1009" s="19">
        <v>2</v>
      </c>
      <c r="I1009" s="19">
        <f t="shared" si="196"/>
        <v>10.6</v>
      </c>
      <c r="J1009" s="24"/>
      <c r="K1009" s="24"/>
      <c r="L1009" s="24"/>
    </row>
    <row r="1010" spans="1:12" s="7" customFormat="1" ht="20.100000000000001" customHeight="1" x14ac:dyDescent="0.25">
      <c r="A1010" s="24"/>
      <c r="B1010" s="24"/>
      <c r="C1010" s="44" t="s">
        <v>314</v>
      </c>
      <c r="D1010" s="19" t="s">
        <v>331</v>
      </c>
      <c r="E1010" s="19">
        <v>2.5</v>
      </c>
      <c r="F1010" s="19"/>
      <c r="G1010" s="19"/>
      <c r="H1010" s="19">
        <v>2</v>
      </c>
      <c r="I1010" s="19">
        <f t="shared" si="196"/>
        <v>5</v>
      </c>
      <c r="J1010" s="24"/>
      <c r="K1010" s="24"/>
      <c r="L1010" s="24"/>
    </row>
    <row r="1011" spans="1:12" s="7" customFormat="1" ht="20.100000000000001" customHeight="1" x14ac:dyDescent="0.25">
      <c r="A1011" s="24"/>
      <c r="B1011" s="24"/>
      <c r="C1011" s="44" t="s">
        <v>296</v>
      </c>
      <c r="D1011" s="19" t="s">
        <v>332</v>
      </c>
      <c r="E1011" s="19">
        <v>13.6</v>
      </c>
      <c r="F1011" s="19"/>
      <c r="G1011" s="19"/>
      <c r="H1011" s="19">
        <v>2</v>
      </c>
      <c r="I1011" s="19">
        <f t="shared" si="196"/>
        <v>27.2</v>
      </c>
      <c r="J1011" s="24"/>
      <c r="K1011" s="24"/>
      <c r="L1011" s="24"/>
    </row>
    <row r="1012" spans="1:12" s="7" customFormat="1" ht="20.100000000000001" customHeight="1" x14ac:dyDescent="0.25">
      <c r="A1012" s="24"/>
      <c r="B1012" s="24"/>
      <c r="C1012" s="44" t="s">
        <v>296</v>
      </c>
      <c r="D1012" s="19" t="s">
        <v>333</v>
      </c>
      <c r="E1012" s="19">
        <v>10.199999999999999</v>
      </c>
      <c r="F1012" s="19"/>
      <c r="G1012" s="19"/>
      <c r="H1012" s="19">
        <v>2</v>
      </c>
      <c r="I1012" s="19">
        <f t="shared" si="196"/>
        <v>20.399999999999999</v>
      </c>
      <c r="J1012" s="24"/>
      <c r="K1012" s="24"/>
      <c r="L1012" s="24"/>
    </row>
    <row r="1013" spans="1:12" s="7" customFormat="1" ht="20.100000000000001" customHeight="1" x14ac:dyDescent="0.25">
      <c r="A1013" s="24"/>
      <c r="B1013" s="24"/>
      <c r="C1013" s="44">
        <v>4</v>
      </c>
      <c r="D1013" s="19" t="s">
        <v>334</v>
      </c>
      <c r="E1013" s="19">
        <v>7.9</v>
      </c>
      <c r="F1013" s="19"/>
      <c r="G1013" s="19"/>
      <c r="H1013" s="19">
        <v>2</v>
      </c>
      <c r="I1013" s="19">
        <f t="shared" si="196"/>
        <v>15.8</v>
      </c>
      <c r="J1013" s="24"/>
      <c r="K1013" s="24"/>
      <c r="L1013" s="24"/>
    </row>
    <row r="1014" spans="1:12" s="7" customFormat="1" ht="20.100000000000001" customHeight="1" x14ac:dyDescent="0.25">
      <c r="A1014" s="24"/>
      <c r="B1014" s="24"/>
      <c r="C1014" s="44">
        <v>5</v>
      </c>
      <c r="D1014" s="19" t="s">
        <v>335</v>
      </c>
      <c r="E1014" s="19">
        <v>1.9</v>
      </c>
      <c r="F1014" s="19"/>
      <c r="G1014" s="19"/>
      <c r="H1014" s="19">
        <v>2</v>
      </c>
      <c r="I1014" s="19">
        <f t="shared" si="196"/>
        <v>3.8</v>
      </c>
      <c r="J1014" s="24"/>
      <c r="K1014" s="24"/>
      <c r="L1014" s="24"/>
    </row>
    <row r="1015" spans="1:12" s="7" customFormat="1" ht="20.100000000000001" customHeight="1" x14ac:dyDescent="0.25">
      <c r="A1015" s="24"/>
      <c r="B1015" s="24"/>
      <c r="C1015" s="44">
        <v>6</v>
      </c>
      <c r="D1015" s="19" t="s">
        <v>336</v>
      </c>
      <c r="E1015" s="19">
        <v>27.1</v>
      </c>
      <c r="F1015" s="19"/>
      <c r="G1015" s="19"/>
      <c r="H1015" s="19">
        <v>2</v>
      </c>
      <c r="I1015" s="19">
        <f t="shared" si="196"/>
        <v>54.2</v>
      </c>
      <c r="J1015" s="24"/>
      <c r="K1015" s="24"/>
      <c r="L1015" s="24"/>
    </row>
    <row r="1016" spans="1:12" s="7" customFormat="1" ht="20.100000000000001" customHeight="1" x14ac:dyDescent="0.25">
      <c r="A1016" s="24"/>
      <c r="B1016" s="24"/>
      <c r="C1016" s="44" t="s">
        <v>287</v>
      </c>
      <c r="D1016" s="19" t="s">
        <v>337</v>
      </c>
      <c r="E1016" s="19">
        <v>14.5</v>
      </c>
      <c r="F1016" s="19"/>
      <c r="G1016" s="19"/>
      <c r="H1016" s="19">
        <v>2</v>
      </c>
      <c r="I1016" s="19">
        <f t="shared" si="196"/>
        <v>29</v>
      </c>
      <c r="J1016" s="24"/>
      <c r="K1016" s="24"/>
      <c r="L1016" s="24"/>
    </row>
    <row r="1017" spans="1:12" s="7" customFormat="1" ht="20.100000000000001" customHeight="1" x14ac:dyDescent="0.25">
      <c r="A1017" s="24"/>
      <c r="B1017" s="24"/>
      <c r="C1017" s="44">
        <v>7</v>
      </c>
      <c r="D1017" s="19" t="s">
        <v>337</v>
      </c>
      <c r="E1017" s="19">
        <v>14.5</v>
      </c>
      <c r="F1017" s="19"/>
      <c r="G1017" s="19"/>
      <c r="H1017" s="19">
        <v>2</v>
      </c>
      <c r="I1017" s="19">
        <f t="shared" si="196"/>
        <v>29</v>
      </c>
      <c r="J1017" s="24"/>
      <c r="K1017" s="24"/>
      <c r="L1017" s="24"/>
    </row>
    <row r="1018" spans="1:12" s="7" customFormat="1" ht="20.100000000000001" customHeight="1" x14ac:dyDescent="0.25">
      <c r="A1018" s="24"/>
      <c r="B1018" s="24"/>
      <c r="C1018" s="44" t="s">
        <v>317</v>
      </c>
      <c r="D1018" s="19" t="s">
        <v>314</v>
      </c>
      <c r="E1018" s="19">
        <v>5.5</v>
      </c>
      <c r="F1018" s="19"/>
      <c r="G1018" s="19"/>
      <c r="H1018" s="19">
        <v>2</v>
      </c>
      <c r="I1018" s="19">
        <f t="shared" si="196"/>
        <v>11</v>
      </c>
      <c r="J1018" s="24"/>
      <c r="K1018" s="24"/>
      <c r="L1018" s="24"/>
    </row>
    <row r="1019" spans="1:12" s="7" customFormat="1" ht="20.100000000000001" customHeight="1" x14ac:dyDescent="0.25">
      <c r="A1019" s="24"/>
      <c r="B1019" s="24"/>
      <c r="C1019" s="44" t="s">
        <v>318</v>
      </c>
      <c r="D1019" s="19" t="s">
        <v>314</v>
      </c>
      <c r="E1019" s="19">
        <v>5.5</v>
      </c>
      <c r="F1019" s="19"/>
      <c r="G1019" s="19"/>
      <c r="H1019" s="19">
        <v>2</v>
      </c>
      <c r="I1019" s="19">
        <f t="shared" si="196"/>
        <v>11</v>
      </c>
      <c r="J1019" s="24"/>
      <c r="K1019" s="24"/>
      <c r="L1019" s="24"/>
    </row>
    <row r="1020" spans="1:12" s="7" customFormat="1" ht="20.100000000000001" customHeight="1" x14ac:dyDescent="0.25">
      <c r="A1020" s="24"/>
      <c r="B1020" s="24"/>
      <c r="C1020" s="44" t="s">
        <v>318</v>
      </c>
      <c r="D1020" s="19" t="s">
        <v>338</v>
      </c>
      <c r="E1020" s="19">
        <v>36.9</v>
      </c>
      <c r="F1020" s="19"/>
      <c r="G1020" s="19"/>
      <c r="H1020" s="19">
        <v>2</v>
      </c>
      <c r="I1020" s="19">
        <f t="shared" si="196"/>
        <v>73.8</v>
      </c>
      <c r="J1020" s="24"/>
      <c r="K1020" s="24"/>
      <c r="L1020" s="24"/>
    </row>
    <row r="1021" spans="1:12" s="7" customFormat="1" ht="20.100000000000001" customHeight="1" x14ac:dyDescent="0.25">
      <c r="A1021" s="24"/>
      <c r="B1021" s="24"/>
      <c r="C1021" s="44"/>
      <c r="D1021" s="19"/>
      <c r="E1021" s="19"/>
      <c r="F1021" s="19"/>
      <c r="G1021" s="19"/>
      <c r="H1021" s="19"/>
      <c r="I1021" s="15"/>
      <c r="J1021" s="24"/>
      <c r="K1021" s="24"/>
      <c r="L1021" s="24"/>
    </row>
    <row r="1022" spans="1:12" s="7" customFormat="1" ht="31.5" x14ac:dyDescent="0.25">
      <c r="A1022" s="11" t="s">
        <v>248</v>
      </c>
      <c r="B1022" s="12" t="s">
        <v>249</v>
      </c>
      <c r="C1022" s="13"/>
      <c r="D1022" s="14"/>
      <c r="E1022" s="14"/>
      <c r="F1022" s="14"/>
      <c r="G1022" s="14"/>
      <c r="H1022" s="14"/>
      <c r="I1022" s="14"/>
      <c r="J1022" s="23">
        <f>SUM(I1023:I1061)</f>
        <v>261.68000000000006</v>
      </c>
      <c r="K1022" s="20" t="s">
        <v>38</v>
      </c>
      <c r="L1022" s="14"/>
    </row>
    <row r="1023" spans="1:12" s="7" customFormat="1" ht="20.100000000000001" customHeight="1" x14ac:dyDescent="0.25">
      <c r="A1023" s="24"/>
      <c r="B1023" s="67" t="s">
        <v>355</v>
      </c>
      <c r="C1023" s="19" t="s">
        <v>354</v>
      </c>
      <c r="D1023" s="19" t="s">
        <v>272</v>
      </c>
      <c r="E1023" s="19"/>
      <c r="F1023" s="19">
        <v>1.6</v>
      </c>
      <c r="G1023" s="19"/>
      <c r="H1023" s="44">
        <v>2</v>
      </c>
      <c r="I1023" s="19">
        <f t="shared" ref="I1023:I1032" si="197">ROUND(PRODUCT(E1023:H1023),3)</f>
        <v>3.2</v>
      </c>
      <c r="J1023" s="24"/>
      <c r="K1023" s="24"/>
      <c r="L1023" s="24"/>
    </row>
    <row r="1024" spans="1:12" s="7" customFormat="1" ht="20.100000000000001" customHeight="1" x14ac:dyDescent="0.25">
      <c r="A1024" s="24"/>
      <c r="B1024" s="67"/>
      <c r="C1024" s="19"/>
      <c r="D1024" s="19"/>
      <c r="E1024" s="19"/>
      <c r="F1024" s="19"/>
      <c r="G1024" s="19">
        <v>2.1</v>
      </c>
      <c r="H1024" s="44">
        <v>4</v>
      </c>
      <c r="I1024" s="19">
        <f t="shared" si="197"/>
        <v>8.4</v>
      </c>
      <c r="J1024" s="24"/>
      <c r="K1024" s="24"/>
      <c r="L1024" s="24"/>
    </row>
    <row r="1025" spans="1:12" s="7" customFormat="1" ht="20.100000000000001" customHeight="1" x14ac:dyDescent="0.25">
      <c r="A1025" s="24"/>
      <c r="B1025" s="67" t="s">
        <v>356</v>
      </c>
      <c r="C1025" s="19" t="s">
        <v>354</v>
      </c>
      <c r="D1025" s="19" t="s">
        <v>300</v>
      </c>
      <c r="E1025" s="19"/>
      <c r="F1025" s="19">
        <v>2.19</v>
      </c>
      <c r="G1025" s="19"/>
      <c r="H1025" s="44">
        <v>2</v>
      </c>
      <c r="I1025" s="19">
        <f t="shared" si="197"/>
        <v>4.38</v>
      </c>
      <c r="J1025" s="24"/>
      <c r="K1025" s="24"/>
      <c r="L1025" s="24"/>
    </row>
    <row r="1026" spans="1:12" s="7" customFormat="1" ht="20.100000000000001" customHeight="1" x14ac:dyDescent="0.25">
      <c r="A1026" s="24"/>
      <c r="B1026" s="67" t="s">
        <v>357</v>
      </c>
      <c r="C1026" s="19" t="s">
        <v>270</v>
      </c>
      <c r="D1026" s="19" t="s">
        <v>287</v>
      </c>
      <c r="E1026" s="19"/>
      <c r="F1026" s="19">
        <v>1.2</v>
      </c>
      <c r="G1026" s="19"/>
      <c r="H1026" s="44">
        <v>4</v>
      </c>
      <c r="I1026" s="19">
        <f t="shared" si="197"/>
        <v>4.8</v>
      </c>
      <c r="J1026" s="24"/>
      <c r="K1026" s="24"/>
      <c r="L1026" s="24"/>
    </row>
    <row r="1027" spans="1:12" s="7" customFormat="1" ht="20.100000000000001" customHeight="1" x14ac:dyDescent="0.25">
      <c r="A1027" s="24"/>
      <c r="B1027" s="67"/>
      <c r="C1027" s="19"/>
      <c r="D1027" s="19"/>
      <c r="E1027" s="19"/>
      <c r="F1027" s="19"/>
      <c r="G1027" s="19">
        <v>2.1</v>
      </c>
      <c r="H1027" s="44">
        <v>4</v>
      </c>
      <c r="I1027" s="19">
        <f t="shared" si="197"/>
        <v>8.4</v>
      </c>
      <c r="J1027" s="24"/>
      <c r="K1027" s="24"/>
      <c r="L1027" s="24"/>
    </row>
    <row r="1028" spans="1:12" s="7" customFormat="1" ht="20.100000000000001" customHeight="1" x14ac:dyDescent="0.25">
      <c r="A1028" s="24"/>
      <c r="B1028" s="67"/>
      <c r="C1028" s="19" t="s">
        <v>274</v>
      </c>
      <c r="D1028" s="19" t="s">
        <v>287</v>
      </c>
      <c r="E1028" s="19"/>
      <c r="F1028" s="19"/>
      <c r="G1028" s="19">
        <v>2.44</v>
      </c>
      <c r="H1028" s="44">
        <v>4</v>
      </c>
      <c r="I1028" s="19">
        <f t="shared" si="197"/>
        <v>9.76</v>
      </c>
      <c r="J1028" s="24"/>
      <c r="K1028" s="24"/>
      <c r="L1028" s="24"/>
    </row>
    <row r="1029" spans="1:12" s="7" customFormat="1" ht="20.100000000000001" customHeight="1" x14ac:dyDescent="0.25">
      <c r="A1029" s="24"/>
      <c r="B1029" s="67" t="s">
        <v>358</v>
      </c>
      <c r="C1029" s="19" t="s">
        <v>359</v>
      </c>
      <c r="D1029" s="19" t="s">
        <v>287</v>
      </c>
      <c r="E1029" s="19"/>
      <c r="F1029" s="19">
        <v>2.88</v>
      </c>
      <c r="G1029" s="19"/>
      <c r="H1029" s="44">
        <v>4</v>
      </c>
      <c r="I1029" s="19">
        <f t="shared" si="197"/>
        <v>11.52</v>
      </c>
      <c r="J1029" s="24"/>
      <c r="K1029" s="24"/>
      <c r="L1029" s="24"/>
    </row>
    <row r="1030" spans="1:12" s="7" customFormat="1" ht="20.100000000000001" customHeight="1" x14ac:dyDescent="0.25">
      <c r="A1030" s="24"/>
      <c r="B1030" s="67"/>
      <c r="C1030" s="19"/>
      <c r="D1030" s="19"/>
      <c r="E1030" s="19"/>
      <c r="F1030" s="19"/>
      <c r="G1030" s="19">
        <v>0.5</v>
      </c>
      <c r="H1030" s="44">
        <v>1</v>
      </c>
      <c r="I1030" s="19">
        <f t="shared" si="197"/>
        <v>0.5</v>
      </c>
      <c r="J1030" s="24"/>
      <c r="K1030" s="24"/>
      <c r="L1030" s="24"/>
    </row>
    <row r="1031" spans="1:12" s="7" customFormat="1" ht="20.100000000000001" customHeight="1" x14ac:dyDescent="0.25">
      <c r="A1031" s="24"/>
      <c r="B1031" s="67" t="s">
        <v>360</v>
      </c>
      <c r="C1031" s="44">
        <v>7</v>
      </c>
      <c r="D1031" s="19" t="s">
        <v>337</v>
      </c>
      <c r="E1031" s="19"/>
      <c r="F1031" s="19">
        <v>1.5</v>
      </c>
      <c r="G1031" s="19"/>
      <c r="H1031" s="44">
        <f>4*5</f>
        <v>20</v>
      </c>
      <c r="I1031" s="19">
        <f t="shared" si="197"/>
        <v>30</v>
      </c>
      <c r="J1031" s="24"/>
      <c r="K1031" s="24"/>
      <c r="L1031" s="24"/>
    </row>
    <row r="1032" spans="1:12" s="7" customFormat="1" ht="20.100000000000001" customHeight="1" x14ac:dyDescent="0.25">
      <c r="A1032" s="24"/>
      <c r="B1032" s="67"/>
      <c r="C1032" s="19"/>
      <c r="D1032" s="19"/>
      <c r="E1032" s="19"/>
      <c r="F1032" s="19"/>
      <c r="G1032" s="19">
        <v>1.2</v>
      </c>
      <c r="H1032" s="44">
        <f>4*5</f>
        <v>20</v>
      </c>
      <c r="I1032" s="19">
        <f t="shared" si="197"/>
        <v>24</v>
      </c>
      <c r="J1032" s="24"/>
      <c r="K1032" s="24"/>
      <c r="L1032" s="24"/>
    </row>
    <row r="1033" spans="1:12" s="7" customFormat="1" ht="20.100000000000001" customHeight="1" x14ac:dyDescent="0.25">
      <c r="A1033" s="24"/>
      <c r="B1033" s="67" t="s">
        <v>361</v>
      </c>
      <c r="C1033" s="44" t="s">
        <v>301</v>
      </c>
      <c r="D1033" s="19" t="s">
        <v>290</v>
      </c>
      <c r="E1033" s="19"/>
      <c r="F1033" s="19">
        <v>1.2</v>
      </c>
      <c r="G1033" s="19"/>
      <c r="H1033" s="44">
        <v>4</v>
      </c>
      <c r="I1033" s="19">
        <f t="shared" ref="I1033:I1061" si="198">ROUND(PRODUCT(E1033:H1033),3)</f>
        <v>4.8</v>
      </c>
      <c r="J1033" s="24"/>
      <c r="K1033" s="24"/>
      <c r="L1033" s="24"/>
    </row>
    <row r="1034" spans="1:12" s="7" customFormat="1" ht="20.100000000000001" customHeight="1" x14ac:dyDescent="0.25">
      <c r="A1034" s="24"/>
      <c r="B1034" s="67"/>
      <c r="C1034" s="19"/>
      <c r="D1034" s="19"/>
      <c r="E1034" s="19"/>
      <c r="F1034" s="19"/>
      <c r="G1034" s="19">
        <v>1.2</v>
      </c>
      <c r="H1034" s="44">
        <v>4</v>
      </c>
      <c r="I1034" s="19">
        <f t="shared" si="198"/>
        <v>4.8</v>
      </c>
      <c r="J1034" s="24"/>
      <c r="K1034" s="24"/>
      <c r="L1034" s="24"/>
    </row>
    <row r="1035" spans="1:12" s="7" customFormat="1" ht="20.100000000000001" customHeight="1" x14ac:dyDescent="0.25">
      <c r="A1035" s="24"/>
      <c r="B1035" s="67" t="s">
        <v>363</v>
      </c>
      <c r="C1035" s="19" t="s">
        <v>302</v>
      </c>
      <c r="D1035" s="19" t="s">
        <v>306</v>
      </c>
      <c r="E1035" s="19"/>
      <c r="F1035" s="19">
        <v>1.2</v>
      </c>
      <c r="G1035" s="19"/>
      <c r="H1035" s="44">
        <v>2</v>
      </c>
      <c r="I1035" s="19">
        <f t="shared" si="198"/>
        <v>2.4</v>
      </c>
      <c r="J1035" s="24"/>
      <c r="K1035" s="24"/>
      <c r="L1035" s="24"/>
    </row>
    <row r="1036" spans="1:12" s="7" customFormat="1" ht="20.100000000000001" customHeight="1" x14ac:dyDescent="0.25">
      <c r="A1036" s="24"/>
      <c r="B1036" s="67"/>
      <c r="C1036" s="19"/>
      <c r="D1036" s="19"/>
      <c r="E1036" s="19"/>
      <c r="F1036" s="19"/>
      <c r="G1036" s="19">
        <v>2.1</v>
      </c>
      <c r="H1036" s="44">
        <v>4</v>
      </c>
      <c r="I1036" s="19">
        <f t="shared" si="198"/>
        <v>8.4</v>
      </c>
      <c r="J1036" s="24"/>
      <c r="K1036" s="24"/>
      <c r="L1036" s="24"/>
    </row>
    <row r="1037" spans="1:12" s="7" customFormat="1" ht="20.100000000000001" customHeight="1" x14ac:dyDescent="0.25">
      <c r="A1037" s="24"/>
      <c r="B1037" s="67" t="s">
        <v>362</v>
      </c>
      <c r="C1037" s="19" t="s">
        <v>304</v>
      </c>
      <c r="D1037" s="19" t="s">
        <v>290</v>
      </c>
      <c r="E1037" s="19"/>
      <c r="F1037" s="19">
        <v>1.1499999999999999</v>
      </c>
      <c r="G1037" s="19"/>
      <c r="H1037" s="44">
        <v>2</v>
      </c>
      <c r="I1037" s="19">
        <f t="shared" si="198"/>
        <v>2.2999999999999998</v>
      </c>
      <c r="J1037" s="24"/>
      <c r="K1037" s="24"/>
      <c r="L1037" s="24"/>
    </row>
    <row r="1038" spans="1:12" s="7" customFormat="1" ht="20.100000000000001" customHeight="1" x14ac:dyDescent="0.25">
      <c r="A1038" s="24"/>
      <c r="B1038" s="67"/>
      <c r="C1038" s="19"/>
      <c r="D1038" s="19"/>
      <c r="E1038" s="19"/>
      <c r="F1038" s="19"/>
      <c r="G1038" s="19">
        <v>2.1</v>
      </c>
      <c r="H1038" s="44">
        <v>3</v>
      </c>
      <c r="I1038" s="19">
        <f t="shared" si="198"/>
        <v>6.3</v>
      </c>
      <c r="J1038" s="24"/>
      <c r="K1038" s="24"/>
      <c r="L1038" s="24"/>
    </row>
    <row r="1039" spans="1:12" s="7" customFormat="1" ht="20.100000000000001" customHeight="1" x14ac:dyDescent="0.25">
      <c r="A1039" s="24"/>
      <c r="B1039" s="67"/>
      <c r="C1039" s="19"/>
      <c r="D1039" s="19"/>
      <c r="E1039" s="19"/>
      <c r="F1039" s="19"/>
      <c r="G1039" s="19">
        <v>2.44</v>
      </c>
      <c r="H1039" s="44">
        <v>2</v>
      </c>
      <c r="I1039" s="19">
        <f t="shared" si="198"/>
        <v>4.88</v>
      </c>
      <c r="J1039" s="24"/>
      <c r="K1039" s="24"/>
      <c r="L1039" s="24"/>
    </row>
    <row r="1040" spans="1:12" s="7" customFormat="1" ht="20.100000000000001" customHeight="1" x14ac:dyDescent="0.25">
      <c r="A1040" s="24"/>
      <c r="B1040" s="67" t="s">
        <v>365</v>
      </c>
      <c r="C1040" s="19" t="s">
        <v>296</v>
      </c>
      <c r="D1040" s="19" t="s">
        <v>364</v>
      </c>
      <c r="E1040" s="19"/>
      <c r="F1040" s="19">
        <v>0.6</v>
      </c>
      <c r="G1040" s="19"/>
      <c r="H1040" s="44">
        <f>4*2</f>
        <v>8</v>
      </c>
      <c r="I1040" s="19">
        <f t="shared" si="198"/>
        <v>4.8</v>
      </c>
      <c r="J1040" s="24"/>
      <c r="K1040" s="24"/>
      <c r="L1040" s="24"/>
    </row>
    <row r="1041" spans="1:12" s="7" customFormat="1" ht="20.100000000000001" customHeight="1" x14ac:dyDescent="0.25">
      <c r="A1041" s="24"/>
      <c r="B1041" s="67"/>
      <c r="C1041" s="19"/>
      <c r="D1041" s="19"/>
      <c r="E1041" s="19"/>
      <c r="F1041" s="19"/>
      <c r="G1041" s="19">
        <v>0.5</v>
      </c>
      <c r="H1041" s="44">
        <f>4*2</f>
        <v>8</v>
      </c>
      <c r="I1041" s="19">
        <f t="shared" si="198"/>
        <v>4</v>
      </c>
      <c r="J1041" s="24"/>
      <c r="K1041" s="24"/>
      <c r="L1041" s="24"/>
    </row>
    <row r="1042" spans="1:12" s="7" customFormat="1" ht="20.100000000000001" customHeight="1" x14ac:dyDescent="0.25">
      <c r="A1042" s="24"/>
      <c r="B1042" s="67" t="s">
        <v>366</v>
      </c>
      <c r="C1042" s="19"/>
      <c r="D1042" s="19"/>
      <c r="E1042" s="19"/>
      <c r="F1042" s="19">
        <v>2.8</v>
      </c>
      <c r="G1042" s="19"/>
      <c r="H1042" s="44">
        <v>4</v>
      </c>
      <c r="I1042" s="19">
        <f t="shared" si="198"/>
        <v>11.2</v>
      </c>
      <c r="J1042" s="24"/>
      <c r="K1042" s="24"/>
      <c r="L1042" s="24"/>
    </row>
    <row r="1043" spans="1:12" s="7" customFormat="1" ht="20.100000000000001" customHeight="1" x14ac:dyDescent="0.25">
      <c r="A1043" s="24"/>
      <c r="B1043" s="67"/>
      <c r="C1043" s="19"/>
      <c r="D1043" s="19"/>
      <c r="E1043" s="19"/>
      <c r="F1043" s="19"/>
      <c r="G1043" s="19">
        <v>1.2</v>
      </c>
      <c r="H1043" s="44">
        <v>4</v>
      </c>
      <c r="I1043" s="19">
        <f t="shared" si="198"/>
        <v>4.8</v>
      </c>
      <c r="J1043" s="24"/>
      <c r="K1043" s="24"/>
      <c r="L1043" s="24"/>
    </row>
    <row r="1044" spans="1:12" s="7" customFormat="1" ht="20.100000000000001" customHeight="1" x14ac:dyDescent="0.25">
      <c r="A1044" s="24"/>
      <c r="B1044" s="67" t="s">
        <v>367</v>
      </c>
      <c r="C1044" s="19"/>
      <c r="D1044" s="19"/>
      <c r="E1044" s="19"/>
      <c r="F1044" s="19">
        <v>3</v>
      </c>
      <c r="G1044" s="19"/>
      <c r="H1044" s="44">
        <v>4</v>
      </c>
      <c r="I1044" s="19">
        <f t="shared" ref="I1044:I1045" si="199">ROUND(PRODUCT(E1044:H1044),3)</f>
        <v>12</v>
      </c>
      <c r="J1044" s="24"/>
      <c r="K1044" s="24"/>
      <c r="L1044" s="24"/>
    </row>
    <row r="1045" spans="1:12" s="7" customFormat="1" ht="20.100000000000001" customHeight="1" x14ac:dyDescent="0.25">
      <c r="A1045" s="24"/>
      <c r="B1045" s="67"/>
      <c r="C1045" s="19"/>
      <c r="D1045" s="19"/>
      <c r="E1045" s="19"/>
      <c r="F1045" s="19"/>
      <c r="G1045" s="19">
        <v>1.2</v>
      </c>
      <c r="H1045" s="44">
        <v>4</v>
      </c>
      <c r="I1045" s="19">
        <f t="shared" si="199"/>
        <v>4.8</v>
      </c>
      <c r="J1045" s="24"/>
      <c r="K1045" s="24"/>
      <c r="L1045" s="24"/>
    </row>
    <row r="1046" spans="1:12" s="7" customFormat="1" ht="20.100000000000001" customHeight="1" x14ac:dyDescent="0.25">
      <c r="A1046" s="24"/>
      <c r="B1046" s="67"/>
      <c r="C1046" s="19" t="s">
        <v>296</v>
      </c>
      <c r="D1046" s="19" t="s">
        <v>300</v>
      </c>
      <c r="E1046" s="19"/>
      <c r="F1046" s="19">
        <v>2.69</v>
      </c>
      <c r="G1046" s="19"/>
      <c r="H1046" s="44">
        <v>2</v>
      </c>
      <c r="I1046" s="19">
        <f t="shared" ref="I1046" si="200">ROUND(PRODUCT(E1046:H1046),3)</f>
        <v>5.38</v>
      </c>
      <c r="J1046" s="24"/>
      <c r="K1046" s="24"/>
      <c r="L1046" s="24"/>
    </row>
    <row r="1047" spans="1:12" s="7" customFormat="1" ht="20.100000000000001" customHeight="1" x14ac:dyDescent="0.25">
      <c r="A1047" s="24"/>
      <c r="B1047" s="67" t="s">
        <v>362</v>
      </c>
      <c r="C1047" s="44">
        <v>5</v>
      </c>
      <c r="D1047" s="19" t="s">
        <v>334</v>
      </c>
      <c r="E1047" s="19"/>
      <c r="F1047" s="19">
        <v>1.1499999999999999</v>
      </c>
      <c r="G1047" s="19"/>
      <c r="H1047" s="44">
        <v>2</v>
      </c>
      <c r="I1047" s="19">
        <f t="shared" si="198"/>
        <v>2.2999999999999998</v>
      </c>
      <c r="J1047" s="24"/>
      <c r="K1047" s="24"/>
      <c r="L1047" s="24"/>
    </row>
    <row r="1048" spans="1:12" s="7" customFormat="1" ht="20.100000000000001" customHeight="1" x14ac:dyDescent="0.25">
      <c r="A1048" s="24"/>
      <c r="B1048" s="67"/>
      <c r="C1048" s="19"/>
      <c r="D1048" s="19"/>
      <c r="E1048" s="19"/>
      <c r="F1048" s="19"/>
      <c r="G1048" s="19">
        <v>2.1</v>
      </c>
      <c r="H1048" s="44">
        <v>3</v>
      </c>
      <c r="I1048" s="19">
        <f t="shared" si="198"/>
        <v>6.3</v>
      </c>
      <c r="J1048" s="24"/>
      <c r="K1048" s="24"/>
      <c r="L1048" s="24"/>
    </row>
    <row r="1049" spans="1:12" s="7" customFormat="1" ht="20.100000000000001" customHeight="1" x14ac:dyDescent="0.25">
      <c r="A1049" s="24"/>
      <c r="B1049" s="67"/>
      <c r="C1049" s="19"/>
      <c r="D1049" s="19"/>
      <c r="E1049" s="19"/>
      <c r="F1049" s="19"/>
      <c r="G1049" s="19">
        <v>2.44</v>
      </c>
      <c r="H1049" s="44">
        <v>1</v>
      </c>
      <c r="I1049" s="19">
        <f t="shared" si="198"/>
        <v>2.44</v>
      </c>
      <c r="J1049" s="24"/>
      <c r="K1049" s="24"/>
      <c r="L1049" s="24"/>
    </row>
    <row r="1050" spans="1:12" s="7" customFormat="1" ht="20.100000000000001" customHeight="1" x14ac:dyDescent="0.25">
      <c r="A1050" s="24"/>
      <c r="B1050" s="67" t="s">
        <v>368</v>
      </c>
      <c r="C1050" s="19" t="s">
        <v>315</v>
      </c>
      <c r="D1050" s="19" t="s">
        <v>334</v>
      </c>
      <c r="E1050" s="19"/>
      <c r="F1050" s="19">
        <v>1.28</v>
      </c>
      <c r="G1050" s="19"/>
      <c r="H1050" s="44">
        <v>2</v>
      </c>
      <c r="I1050" s="19">
        <f t="shared" si="198"/>
        <v>2.56</v>
      </c>
      <c r="J1050" s="24"/>
      <c r="K1050" s="24"/>
      <c r="L1050" s="24"/>
    </row>
    <row r="1051" spans="1:12" s="7" customFormat="1" ht="20.100000000000001" customHeight="1" x14ac:dyDescent="0.25">
      <c r="A1051" s="24"/>
      <c r="B1051" s="67" t="s">
        <v>362</v>
      </c>
      <c r="C1051" s="44">
        <v>5</v>
      </c>
      <c r="D1051" s="19" t="s">
        <v>334</v>
      </c>
      <c r="E1051" s="19"/>
      <c r="F1051" s="19">
        <v>1.1499999999999999</v>
      </c>
      <c r="G1051" s="19"/>
      <c r="H1051" s="44">
        <v>2</v>
      </c>
      <c r="I1051" s="19">
        <f t="shared" ref="I1051:I1052" si="201">ROUND(PRODUCT(E1051:H1051),3)</f>
        <v>2.2999999999999998</v>
      </c>
      <c r="J1051" s="24"/>
      <c r="K1051" s="24"/>
      <c r="L1051" s="24"/>
    </row>
    <row r="1052" spans="1:12" s="7" customFormat="1" ht="20.100000000000001" customHeight="1" x14ac:dyDescent="0.25">
      <c r="A1052" s="24"/>
      <c r="B1052" s="67"/>
      <c r="C1052" s="19"/>
      <c r="D1052" s="19"/>
      <c r="E1052" s="19"/>
      <c r="F1052" s="19"/>
      <c r="G1052" s="19">
        <v>2.1</v>
      </c>
      <c r="H1052" s="44">
        <v>3</v>
      </c>
      <c r="I1052" s="19">
        <f t="shared" si="201"/>
        <v>6.3</v>
      </c>
      <c r="J1052" s="24"/>
      <c r="K1052" s="24"/>
      <c r="L1052" s="24"/>
    </row>
    <row r="1053" spans="1:12" s="7" customFormat="1" ht="20.100000000000001" customHeight="1" x14ac:dyDescent="0.25">
      <c r="A1053" s="24"/>
      <c r="B1053" s="67" t="s">
        <v>369</v>
      </c>
      <c r="C1053" s="19" t="s">
        <v>317</v>
      </c>
      <c r="D1053" s="19" t="s">
        <v>304</v>
      </c>
      <c r="E1053" s="19"/>
      <c r="F1053" s="19">
        <v>1.2</v>
      </c>
      <c r="G1053" s="19"/>
      <c r="H1053" s="44">
        <v>4</v>
      </c>
      <c r="I1053" s="19">
        <f t="shared" si="198"/>
        <v>4.8</v>
      </c>
      <c r="J1053" s="24"/>
      <c r="K1053" s="24"/>
      <c r="L1053" s="24"/>
    </row>
    <row r="1054" spans="1:12" s="7" customFormat="1" ht="20.100000000000001" customHeight="1" x14ac:dyDescent="0.25">
      <c r="A1054" s="24"/>
      <c r="B1054" s="67"/>
      <c r="C1054" s="19"/>
      <c r="D1054" s="19"/>
      <c r="E1054" s="19"/>
      <c r="F1054" s="19"/>
      <c r="G1054" s="19">
        <v>0.5</v>
      </c>
      <c r="H1054" s="44">
        <v>3</v>
      </c>
      <c r="I1054" s="19">
        <f t="shared" si="198"/>
        <v>1.5</v>
      </c>
      <c r="J1054" s="24"/>
      <c r="K1054" s="24"/>
      <c r="L1054" s="24"/>
    </row>
    <row r="1055" spans="1:12" s="7" customFormat="1" ht="20.100000000000001" customHeight="1" x14ac:dyDescent="0.25">
      <c r="A1055" s="24"/>
      <c r="B1055" s="67" t="s">
        <v>369</v>
      </c>
      <c r="C1055" s="19" t="s">
        <v>318</v>
      </c>
      <c r="D1055" s="19" t="s">
        <v>304</v>
      </c>
      <c r="E1055" s="19"/>
      <c r="F1055" s="19">
        <v>1.2</v>
      </c>
      <c r="G1055" s="19"/>
      <c r="H1055" s="44">
        <f>4*2</f>
        <v>8</v>
      </c>
      <c r="I1055" s="19">
        <f t="shared" ref="I1055:I1056" si="202">ROUND(PRODUCT(E1055:H1055),3)</f>
        <v>9.6</v>
      </c>
      <c r="J1055" s="24"/>
      <c r="K1055" s="24"/>
      <c r="L1055" s="24"/>
    </row>
    <row r="1056" spans="1:12" s="7" customFormat="1" ht="20.100000000000001" customHeight="1" x14ac:dyDescent="0.25">
      <c r="A1056" s="24"/>
      <c r="B1056" s="67"/>
      <c r="C1056" s="19"/>
      <c r="D1056" s="19"/>
      <c r="E1056" s="19"/>
      <c r="F1056" s="19"/>
      <c r="G1056" s="19">
        <v>0.5</v>
      </c>
      <c r="H1056" s="44">
        <f>4*2</f>
        <v>8</v>
      </c>
      <c r="I1056" s="19">
        <f t="shared" si="202"/>
        <v>4</v>
      </c>
      <c r="J1056" s="24"/>
      <c r="K1056" s="24"/>
      <c r="L1056" s="24"/>
    </row>
    <row r="1057" spans="1:12" s="7" customFormat="1" ht="20.100000000000001" customHeight="1" x14ac:dyDescent="0.25">
      <c r="A1057" s="24"/>
      <c r="B1057" s="67"/>
      <c r="C1057" s="19" t="s">
        <v>370</v>
      </c>
      <c r="D1057" s="19" t="s">
        <v>304</v>
      </c>
      <c r="E1057" s="19"/>
      <c r="F1057" s="19">
        <v>1.2</v>
      </c>
      <c r="G1057" s="19"/>
      <c r="H1057" s="44">
        <v>2</v>
      </c>
      <c r="I1057" s="19">
        <f t="shared" ref="I1057:I1058" si="203">ROUND(PRODUCT(E1057:H1057),3)</f>
        <v>2.4</v>
      </c>
      <c r="J1057" s="24"/>
      <c r="K1057" s="24"/>
      <c r="L1057" s="24"/>
    </row>
    <row r="1058" spans="1:12" s="7" customFormat="1" ht="20.100000000000001" customHeight="1" x14ac:dyDescent="0.25">
      <c r="A1058" s="24"/>
      <c r="B1058" s="67"/>
      <c r="C1058" s="19"/>
      <c r="D1058" s="19"/>
      <c r="E1058" s="19"/>
      <c r="F1058" s="19"/>
      <c r="G1058" s="19">
        <v>2.1</v>
      </c>
      <c r="H1058" s="44">
        <v>2</v>
      </c>
      <c r="I1058" s="19">
        <f t="shared" si="203"/>
        <v>4.2</v>
      </c>
      <c r="J1058" s="24"/>
      <c r="K1058" s="24"/>
      <c r="L1058" s="24"/>
    </row>
    <row r="1059" spans="1:12" s="7" customFormat="1" ht="20.100000000000001" customHeight="1" x14ac:dyDescent="0.25">
      <c r="A1059" s="24"/>
      <c r="B1059" s="67"/>
      <c r="C1059" s="19" t="s">
        <v>272</v>
      </c>
      <c r="D1059" s="19" t="s">
        <v>304</v>
      </c>
      <c r="E1059" s="19"/>
      <c r="F1059" s="19"/>
      <c r="G1059" s="19">
        <v>2.44</v>
      </c>
      <c r="H1059" s="44">
        <v>4</v>
      </c>
      <c r="I1059" s="19">
        <f t="shared" ref="I1059" si="204">ROUND(PRODUCT(E1059:H1059),3)</f>
        <v>9.76</v>
      </c>
      <c r="J1059" s="24"/>
      <c r="K1059" s="24"/>
      <c r="L1059" s="24"/>
    </row>
    <row r="1060" spans="1:12" s="7" customFormat="1" ht="20.100000000000001" customHeight="1" x14ac:dyDescent="0.25">
      <c r="A1060" s="24"/>
      <c r="B1060" s="67" t="s">
        <v>371</v>
      </c>
      <c r="C1060" s="44">
        <v>10</v>
      </c>
      <c r="D1060" s="19" t="s">
        <v>304</v>
      </c>
      <c r="E1060" s="19"/>
      <c r="F1060" s="19">
        <v>1.2</v>
      </c>
      <c r="G1060" s="19"/>
      <c r="H1060" s="44">
        <v>4</v>
      </c>
      <c r="I1060" s="19">
        <f t="shared" si="198"/>
        <v>4.8</v>
      </c>
      <c r="J1060" s="24"/>
      <c r="K1060" s="24"/>
      <c r="L1060" s="24"/>
    </row>
    <row r="1061" spans="1:12" s="7" customFormat="1" ht="20.100000000000001" customHeight="1" x14ac:dyDescent="0.25">
      <c r="A1061" s="24"/>
      <c r="B1061" s="67"/>
      <c r="C1061" s="19"/>
      <c r="D1061" s="19"/>
      <c r="E1061" s="19"/>
      <c r="F1061" s="19"/>
      <c r="G1061" s="19">
        <v>2.1</v>
      </c>
      <c r="H1061" s="44">
        <v>6</v>
      </c>
      <c r="I1061" s="19">
        <f t="shared" si="198"/>
        <v>12.6</v>
      </c>
      <c r="J1061" s="24"/>
      <c r="K1061" s="24"/>
      <c r="L1061" s="24"/>
    </row>
    <row r="1062" spans="1:12" s="7" customFormat="1" ht="20.100000000000001" customHeight="1" x14ac:dyDescent="0.25">
      <c r="A1062" s="24"/>
      <c r="B1062" s="24"/>
      <c r="C1062" s="44"/>
      <c r="D1062" s="19"/>
      <c r="E1062" s="19"/>
      <c r="F1062" s="19"/>
      <c r="G1062" s="19"/>
      <c r="H1062" s="19"/>
      <c r="I1062" s="15"/>
      <c r="J1062" s="24"/>
      <c r="K1062" s="24"/>
      <c r="L1062" s="24"/>
    </row>
    <row r="1063" spans="1:12" s="7" customFormat="1" ht="20.100000000000001" customHeight="1" x14ac:dyDescent="0.25">
      <c r="A1063" s="24"/>
      <c r="B1063" s="24"/>
      <c r="C1063" s="44"/>
      <c r="D1063" s="19"/>
      <c r="E1063" s="19"/>
      <c r="F1063" s="19"/>
      <c r="G1063" s="19"/>
      <c r="H1063" s="19"/>
      <c r="I1063" s="15"/>
      <c r="J1063" s="24"/>
      <c r="K1063" s="24"/>
      <c r="L1063" s="24"/>
    </row>
    <row r="1064" spans="1:12" s="7" customFormat="1" ht="47.25" x14ac:dyDescent="0.25">
      <c r="A1064" s="11" t="s">
        <v>252</v>
      </c>
      <c r="B1064" s="12" t="s">
        <v>253</v>
      </c>
      <c r="C1064" s="13"/>
      <c r="D1064" s="14"/>
      <c r="E1064" s="14"/>
      <c r="F1064" s="14"/>
      <c r="G1064" s="14"/>
      <c r="H1064" s="14"/>
      <c r="I1064" s="14"/>
      <c r="J1064" s="23">
        <f>SUM(I1065:I1066)</f>
        <v>3.36</v>
      </c>
      <c r="K1064" s="20" t="s">
        <v>15</v>
      </c>
      <c r="L1064" s="14"/>
    </row>
    <row r="1065" spans="1:12" s="7" customFormat="1" ht="20.100000000000001" customHeight="1" x14ac:dyDescent="0.25">
      <c r="A1065" s="24"/>
      <c r="B1065" s="67" t="s">
        <v>255</v>
      </c>
      <c r="C1065" s="19" t="s">
        <v>237</v>
      </c>
      <c r="D1065" s="19" t="s">
        <v>372</v>
      </c>
      <c r="E1065" s="19"/>
      <c r="F1065" s="19">
        <v>2</v>
      </c>
      <c r="G1065" s="19">
        <v>0.6</v>
      </c>
      <c r="H1065" s="44">
        <v>2</v>
      </c>
      <c r="I1065" s="19">
        <f t="shared" ref="I1065:I1066" si="205">ROUND(PRODUCT(E1065:H1065),3)</f>
        <v>2.4</v>
      </c>
      <c r="J1065" s="24"/>
      <c r="K1065" s="24"/>
      <c r="L1065" s="24"/>
    </row>
    <row r="1066" spans="1:12" s="7" customFormat="1" ht="20.100000000000001" customHeight="1" x14ac:dyDescent="0.25">
      <c r="A1066" s="24"/>
      <c r="B1066" s="24"/>
      <c r="C1066" s="44" t="s">
        <v>373</v>
      </c>
      <c r="D1066" s="19" t="s">
        <v>311</v>
      </c>
      <c r="E1066" s="19"/>
      <c r="F1066" s="19">
        <v>0.8</v>
      </c>
      <c r="G1066" s="19">
        <v>0.6</v>
      </c>
      <c r="H1066" s="44">
        <v>2</v>
      </c>
      <c r="I1066" s="19">
        <f t="shared" si="205"/>
        <v>0.96</v>
      </c>
      <c r="J1066" s="24"/>
      <c r="K1066" s="24"/>
      <c r="L1066" s="24"/>
    </row>
    <row r="1067" spans="1:12" s="7" customFormat="1" ht="20.100000000000001" customHeight="1" x14ac:dyDescent="0.25">
      <c r="A1067" s="24"/>
      <c r="B1067" s="24"/>
      <c r="C1067" s="44"/>
      <c r="D1067" s="19"/>
      <c r="E1067" s="19"/>
      <c r="F1067" s="19"/>
      <c r="G1067" s="19"/>
      <c r="H1067" s="19"/>
      <c r="I1067" s="15"/>
      <c r="J1067" s="24"/>
      <c r="K1067" s="24"/>
      <c r="L1067" s="24"/>
    </row>
    <row r="1068" spans="1:12" s="7" customFormat="1" ht="47.25" x14ac:dyDescent="0.25">
      <c r="A1068" s="22" t="s">
        <v>254</v>
      </c>
      <c r="B1068" s="12" t="s">
        <v>374</v>
      </c>
      <c r="C1068" s="13"/>
      <c r="D1068" s="14"/>
      <c r="E1068" s="14"/>
      <c r="F1068" s="14"/>
      <c r="G1068" s="14"/>
      <c r="H1068" s="14"/>
      <c r="I1068" s="14"/>
      <c r="J1068" s="23">
        <f>SUM(I1069:I1092)</f>
        <v>246.75</v>
      </c>
      <c r="K1068" s="20" t="s">
        <v>15</v>
      </c>
      <c r="L1068" s="14"/>
    </row>
    <row r="1069" spans="1:12" s="7" customFormat="1" ht="20.100000000000001" customHeight="1" x14ac:dyDescent="0.25">
      <c r="A1069" s="24"/>
      <c r="B1069" s="67"/>
      <c r="C1069" s="44" t="s">
        <v>284</v>
      </c>
      <c r="D1069" s="19" t="s">
        <v>289</v>
      </c>
      <c r="E1069" s="19">
        <v>6.25</v>
      </c>
      <c r="F1069" s="19"/>
      <c r="G1069" s="19">
        <v>2.1</v>
      </c>
      <c r="H1069" s="19">
        <v>1</v>
      </c>
      <c r="I1069" s="19">
        <f t="shared" ref="I1069:I1092" si="206">ROUND(PRODUCT(E1069:H1069),3)</f>
        <v>13.125</v>
      </c>
      <c r="J1069" s="24"/>
      <c r="K1069" s="24"/>
      <c r="L1069" s="24"/>
    </row>
    <row r="1070" spans="1:12" s="7" customFormat="1" ht="20.100000000000001" customHeight="1" x14ac:dyDescent="0.25">
      <c r="A1070" s="24"/>
      <c r="B1070" s="67"/>
      <c r="C1070" s="44" t="s">
        <v>287</v>
      </c>
      <c r="D1070" s="19" t="s">
        <v>289</v>
      </c>
      <c r="E1070" s="19">
        <v>6.35</v>
      </c>
      <c r="F1070" s="19"/>
      <c r="G1070" s="19">
        <v>2.1</v>
      </c>
      <c r="H1070" s="19">
        <v>2</v>
      </c>
      <c r="I1070" s="19">
        <f t="shared" si="206"/>
        <v>26.67</v>
      </c>
      <c r="J1070" s="24"/>
      <c r="K1070" s="24"/>
      <c r="L1070" s="24"/>
    </row>
    <row r="1071" spans="1:12" s="7" customFormat="1" ht="20.100000000000001" customHeight="1" x14ac:dyDescent="0.25">
      <c r="A1071" s="24"/>
      <c r="B1071" s="67"/>
      <c r="C1071" s="44">
        <v>7</v>
      </c>
      <c r="D1071" s="19" t="s">
        <v>289</v>
      </c>
      <c r="E1071" s="19">
        <v>6.25</v>
      </c>
      <c r="F1071" s="19"/>
      <c r="G1071" s="19">
        <v>2.1</v>
      </c>
      <c r="H1071" s="19">
        <v>1</v>
      </c>
      <c r="I1071" s="19">
        <f t="shared" si="206"/>
        <v>13.125</v>
      </c>
      <c r="J1071" s="24"/>
      <c r="K1071" s="24"/>
      <c r="L1071" s="24"/>
    </row>
    <row r="1072" spans="1:12" s="7" customFormat="1" ht="20.100000000000001" customHeight="1" x14ac:dyDescent="0.25">
      <c r="A1072" s="24"/>
      <c r="B1072" s="67"/>
      <c r="C1072" s="44">
        <v>4</v>
      </c>
      <c r="D1072" s="19" t="s">
        <v>292</v>
      </c>
      <c r="E1072" s="19">
        <v>3.3</v>
      </c>
      <c r="F1072" s="19"/>
      <c r="G1072" s="19">
        <v>2.1</v>
      </c>
      <c r="H1072" s="19">
        <v>1</v>
      </c>
      <c r="I1072" s="19">
        <f t="shared" si="206"/>
        <v>6.93</v>
      </c>
      <c r="J1072" s="24"/>
      <c r="K1072" s="24"/>
      <c r="L1072" s="24"/>
    </row>
    <row r="1073" spans="1:12" s="7" customFormat="1" ht="20.100000000000001" customHeight="1" x14ac:dyDescent="0.25">
      <c r="A1073" s="24"/>
      <c r="B1073" s="24"/>
      <c r="C1073" s="44" t="s">
        <v>290</v>
      </c>
      <c r="D1073" s="19" t="s">
        <v>292</v>
      </c>
      <c r="E1073" s="19">
        <v>3.7</v>
      </c>
      <c r="F1073" s="19"/>
      <c r="G1073" s="19">
        <v>2.1</v>
      </c>
      <c r="H1073" s="19">
        <v>1</v>
      </c>
      <c r="I1073" s="19">
        <f t="shared" si="206"/>
        <v>7.77</v>
      </c>
      <c r="J1073" s="24"/>
      <c r="K1073" s="24"/>
      <c r="L1073" s="24"/>
    </row>
    <row r="1074" spans="1:12" s="7" customFormat="1" ht="20.100000000000001" customHeight="1" x14ac:dyDescent="0.25">
      <c r="A1074" s="24"/>
      <c r="B1074" s="24"/>
      <c r="C1074" s="44" t="s">
        <v>291</v>
      </c>
      <c r="D1074" s="19" t="s">
        <v>292</v>
      </c>
      <c r="E1074" s="19">
        <v>5.4</v>
      </c>
      <c r="F1074" s="19"/>
      <c r="G1074" s="19">
        <v>2.1</v>
      </c>
      <c r="H1074" s="19">
        <v>1</v>
      </c>
      <c r="I1074" s="19">
        <f t="shared" si="206"/>
        <v>11.34</v>
      </c>
      <c r="J1074" s="24"/>
      <c r="K1074" s="24"/>
      <c r="L1074" s="24"/>
    </row>
    <row r="1075" spans="1:12" s="7" customFormat="1" ht="20.100000000000001" customHeight="1" x14ac:dyDescent="0.25">
      <c r="A1075" s="24"/>
      <c r="B1075" s="24"/>
      <c r="C1075" s="44"/>
      <c r="D1075" s="19"/>
      <c r="E1075" s="19"/>
      <c r="F1075" s="19">
        <v>1.2</v>
      </c>
      <c r="G1075" s="19">
        <v>0.5</v>
      </c>
      <c r="H1075" s="19">
        <v>-2</v>
      </c>
      <c r="I1075" s="19">
        <f t="shared" si="206"/>
        <v>-1.2</v>
      </c>
      <c r="J1075" s="24"/>
      <c r="K1075" s="24"/>
      <c r="L1075" s="24"/>
    </row>
    <row r="1076" spans="1:12" s="7" customFormat="1" ht="20.100000000000001" customHeight="1" x14ac:dyDescent="0.25">
      <c r="A1076" s="24"/>
      <c r="B1076" s="24"/>
      <c r="C1076" s="44" t="s">
        <v>293</v>
      </c>
      <c r="D1076" s="19" t="s">
        <v>292</v>
      </c>
      <c r="E1076" s="19">
        <v>1.8</v>
      </c>
      <c r="F1076" s="19"/>
      <c r="G1076" s="19">
        <v>2.1</v>
      </c>
      <c r="H1076" s="19">
        <v>2</v>
      </c>
      <c r="I1076" s="19">
        <f t="shared" si="206"/>
        <v>7.56</v>
      </c>
      <c r="J1076" s="24"/>
      <c r="K1076" s="24"/>
      <c r="L1076" s="24"/>
    </row>
    <row r="1077" spans="1:12" s="7" customFormat="1" ht="20.100000000000001" customHeight="1" x14ac:dyDescent="0.25">
      <c r="A1077" s="24"/>
      <c r="B1077" s="24"/>
      <c r="C1077" s="44" t="s">
        <v>293</v>
      </c>
      <c r="D1077" s="19" t="s">
        <v>292</v>
      </c>
      <c r="E1077" s="19">
        <v>2.65</v>
      </c>
      <c r="F1077" s="19"/>
      <c r="G1077" s="19">
        <v>2.1</v>
      </c>
      <c r="H1077" s="19">
        <v>2</v>
      </c>
      <c r="I1077" s="19">
        <f t="shared" si="206"/>
        <v>11.13</v>
      </c>
      <c r="J1077" s="24"/>
      <c r="K1077" s="24"/>
      <c r="L1077" s="24"/>
    </row>
    <row r="1078" spans="1:12" s="7" customFormat="1" ht="20.100000000000001" customHeight="1" x14ac:dyDescent="0.25">
      <c r="A1078" s="24"/>
      <c r="B1078" s="24"/>
      <c r="C1078" s="44">
        <v>10</v>
      </c>
      <c r="D1078" s="19" t="s">
        <v>292</v>
      </c>
      <c r="E1078" s="19">
        <v>5.4</v>
      </c>
      <c r="F1078" s="19"/>
      <c r="G1078" s="19">
        <v>2.1</v>
      </c>
      <c r="H1078" s="19">
        <v>1</v>
      </c>
      <c r="I1078" s="19">
        <f t="shared" si="206"/>
        <v>11.34</v>
      </c>
      <c r="J1078" s="24"/>
      <c r="K1078" s="24"/>
      <c r="L1078" s="24"/>
    </row>
    <row r="1079" spans="1:12" s="7" customFormat="1" ht="20.100000000000001" customHeight="1" x14ac:dyDescent="0.25">
      <c r="A1079" s="24"/>
      <c r="B1079" s="24"/>
      <c r="C1079" s="1"/>
      <c r="D1079" s="1"/>
      <c r="E1079" s="1"/>
      <c r="F1079" s="19">
        <v>1.1499999999999999</v>
      </c>
      <c r="G1079" s="19">
        <v>2.1</v>
      </c>
      <c r="H1079" s="19">
        <v>-2</v>
      </c>
      <c r="I1079" s="19">
        <f t="shared" si="206"/>
        <v>-4.83</v>
      </c>
      <c r="J1079" s="24"/>
      <c r="K1079" s="24"/>
      <c r="L1079" s="24"/>
    </row>
    <row r="1080" spans="1:12" s="7" customFormat="1" ht="20.100000000000001" customHeight="1" x14ac:dyDescent="0.25">
      <c r="A1080" s="24"/>
      <c r="B1080" s="24"/>
      <c r="C1080" s="44" t="s">
        <v>270</v>
      </c>
      <c r="D1080" s="44" t="s">
        <v>294</v>
      </c>
      <c r="E1080" s="19">
        <v>5.45</v>
      </c>
      <c r="F1080" s="19"/>
      <c r="G1080" s="19">
        <v>2.1</v>
      </c>
      <c r="H1080" s="19">
        <v>1</v>
      </c>
      <c r="I1080" s="19">
        <f t="shared" si="206"/>
        <v>11.445</v>
      </c>
      <c r="J1080" s="24"/>
      <c r="K1080" s="24"/>
      <c r="L1080" s="24"/>
    </row>
    <row r="1081" spans="1:12" s="7" customFormat="1" ht="20.100000000000001" customHeight="1" x14ac:dyDescent="0.25">
      <c r="A1081" s="24"/>
      <c r="B1081" s="24"/>
      <c r="C1081" s="44"/>
      <c r="D1081" s="44"/>
      <c r="E1081" s="19"/>
      <c r="F1081" s="19">
        <v>1.2</v>
      </c>
      <c r="G1081" s="19">
        <v>2.1</v>
      </c>
      <c r="H1081" s="19">
        <v>-2</v>
      </c>
      <c r="I1081" s="19">
        <f t="shared" si="206"/>
        <v>-5.04</v>
      </c>
      <c r="J1081" s="24"/>
      <c r="K1081" s="24"/>
      <c r="L1081" s="24"/>
    </row>
    <row r="1082" spans="1:12" s="7" customFormat="1" ht="20.100000000000001" customHeight="1" x14ac:dyDescent="0.25">
      <c r="A1082" s="24"/>
      <c r="B1082" s="24"/>
      <c r="C1082" s="19" t="s">
        <v>289</v>
      </c>
      <c r="D1082" s="19" t="s">
        <v>287</v>
      </c>
      <c r="E1082" s="19">
        <v>2.1</v>
      </c>
      <c r="F1082" s="19"/>
      <c r="G1082" s="19">
        <v>2.1</v>
      </c>
      <c r="H1082" s="19">
        <v>2</v>
      </c>
      <c r="I1082" s="19">
        <f t="shared" si="206"/>
        <v>8.82</v>
      </c>
      <c r="J1082" s="24"/>
      <c r="K1082" s="24"/>
      <c r="L1082" s="24"/>
    </row>
    <row r="1083" spans="1:12" s="7" customFormat="1" ht="20.100000000000001" customHeight="1" x14ac:dyDescent="0.25">
      <c r="A1083" s="24"/>
      <c r="B1083" s="24"/>
      <c r="C1083" s="44" t="s">
        <v>295</v>
      </c>
      <c r="D1083" s="44" t="s">
        <v>294</v>
      </c>
      <c r="E1083" s="19">
        <f>5.45-0.15</f>
        <v>5.3</v>
      </c>
      <c r="F1083" s="19"/>
      <c r="G1083" s="19">
        <v>2.1</v>
      </c>
      <c r="H1083" s="19">
        <v>1</v>
      </c>
      <c r="I1083" s="19">
        <f t="shared" si="206"/>
        <v>11.13</v>
      </c>
      <c r="J1083" s="24"/>
      <c r="K1083" s="24"/>
      <c r="L1083" s="24"/>
    </row>
    <row r="1084" spans="1:12" s="7" customFormat="1" ht="20.100000000000001" customHeight="1" x14ac:dyDescent="0.25">
      <c r="A1084" s="24"/>
      <c r="B1084" s="24"/>
      <c r="C1084" s="44"/>
      <c r="D1084" s="44"/>
      <c r="E1084" s="19"/>
      <c r="F1084" s="19">
        <v>2.88</v>
      </c>
      <c r="G1084" s="19">
        <v>0.5</v>
      </c>
      <c r="H1084" s="19">
        <v>-1</v>
      </c>
      <c r="I1084" s="19">
        <f t="shared" si="206"/>
        <v>-1.44</v>
      </c>
      <c r="J1084" s="24"/>
      <c r="K1084" s="24"/>
      <c r="L1084" s="24"/>
    </row>
    <row r="1085" spans="1:12" s="7" customFormat="1" ht="20.100000000000001" customHeight="1" x14ac:dyDescent="0.25">
      <c r="A1085" s="24"/>
      <c r="B1085" s="24"/>
      <c r="C1085" s="19" t="s">
        <v>292</v>
      </c>
      <c r="D1085" s="44" t="s">
        <v>290</v>
      </c>
      <c r="E1085" s="19">
        <v>3.45</v>
      </c>
      <c r="F1085" s="19"/>
      <c r="G1085" s="19">
        <v>2.1</v>
      </c>
      <c r="H1085" s="19">
        <v>1</v>
      </c>
      <c r="I1085" s="19">
        <f t="shared" si="206"/>
        <v>7.2450000000000001</v>
      </c>
      <c r="J1085" s="24"/>
      <c r="K1085" s="24"/>
      <c r="L1085" s="24"/>
    </row>
    <row r="1086" spans="1:12" s="7" customFormat="1" ht="20.100000000000001" customHeight="1" x14ac:dyDescent="0.25">
      <c r="A1086" s="24"/>
      <c r="B1086" s="24"/>
      <c r="C1086" s="19"/>
      <c r="D1086" s="44"/>
      <c r="E1086" s="19"/>
      <c r="F1086" s="19">
        <v>1.1499999999999999</v>
      </c>
      <c r="G1086" s="19">
        <v>2.1</v>
      </c>
      <c r="H1086" s="19">
        <v>-1</v>
      </c>
      <c r="I1086" s="19">
        <f t="shared" si="206"/>
        <v>-2.415</v>
      </c>
      <c r="J1086" s="24"/>
      <c r="K1086" s="24"/>
      <c r="L1086" s="24"/>
    </row>
    <row r="1087" spans="1:12" s="7" customFormat="1" ht="20.100000000000001" customHeight="1" x14ac:dyDescent="0.25">
      <c r="A1087" s="24"/>
      <c r="B1087" s="24"/>
      <c r="C1087" s="44" t="s">
        <v>296</v>
      </c>
      <c r="D1087" s="44" t="s">
        <v>290</v>
      </c>
      <c r="E1087" s="19">
        <v>3.25</v>
      </c>
      <c r="F1087" s="19"/>
      <c r="G1087" s="19">
        <v>2.1</v>
      </c>
      <c r="H1087" s="19">
        <v>1</v>
      </c>
      <c r="I1087" s="19">
        <f t="shared" si="206"/>
        <v>6.8250000000000002</v>
      </c>
      <c r="J1087" s="24"/>
      <c r="K1087" s="24"/>
      <c r="L1087" s="24"/>
    </row>
    <row r="1088" spans="1:12" s="7" customFormat="1" ht="20.100000000000001" customHeight="1" x14ac:dyDescent="0.25">
      <c r="A1088" s="24"/>
      <c r="B1088" s="24"/>
      <c r="C1088" s="19"/>
      <c r="D1088" s="44"/>
      <c r="E1088" s="19"/>
      <c r="F1088" s="19">
        <v>0.6</v>
      </c>
      <c r="G1088" s="19">
        <v>0.5</v>
      </c>
      <c r="H1088" s="19">
        <v>-1</v>
      </c>
      <c r="I1088" s="19">
        <f t="shared" si="206"/>
        <v>-0.3</v>
      </c>
      <c r="J1088" s="24"/>
      <c r="K1088" s="24"/>
      <c r="L1088" s="24"/>
    </row>
    <row r="1089" spans="1:12" s="7" customFormat="1" ht="20.100000000000001" customHeight="1" x14ac:dyDescent="0.25">
      <c r="A1089" s="24"/>
      <c r="B1089" s="24"/>
      <c r="C1089" s="19" t="s">
        <v>297</v>
      </c>
      <c r="D1089" s="44" t="s">
        <v>298</v>
      </c>
      <c r="E1089" s="19">
        <v>7.1</v>
      </c>
      <c r="F1089" s="19"/>
      <c r="G1089" s="19">
        <v>2.1</v>
      </c>
      <c r="H1089" s="19">
        <v>1</v>
      </c>
      <c r="I1089" s="19">
        <f t="shared" si="206"/>
        <v>14.91</v>
      </c>
      <c r="J1089" s="24"/>
      <c r="K1089" s="24"/>
      <c r="L1089" s="24"/>
    </row>
    <row r="1090" spans="1:12" s="7" customFormat="1" ht="20.100000000000001" customHeight="1" x14ac:dyDescent="0.25">
      <c r="A1090" s="24"/>
      <c r="B1090" s="24"/>
      <c r="C1090" s="19" t="s">
        <v>292</v>
      </c>
      <c r="D1090" s="44" t="s">
        <v>298</v>
      </c>
      <c r="E1090" s="19">
        <f>7.7-0.15</f>
        <v>7.55</v>
      </c>
      <c r="F1090" s="19"/>
      <c r="G1090" s="19">
        <v>2.1</v>
      </c>
      <c r="H1090" s="19">
        <v>2</v>
      </c>
      <c r="I1090" s="19">
        <f t="shared" si="206"/>
        <v>31.71</v>
      </c>
      <c r="J1090" s="24"/>
      <c r="K1090" s="24"/>
      <c r="L1090" s="24"/>
    </row>
    <row r="1091" spans="1:12" s="7" customFormat="1" ht="20.100000000000001" customHeight="1" x14ac:dyDescent="0.25">
      <c r="A1091" s="24"/>
      <c r="B1091" s="24"/>
      <c r="C1091" s="19" t="s">
        <v>292</v>
      </c>
      <c r="D1091" s="44" t="s">
        <v>298</v>
      </c>
      <c r="E1091" s="19">
        <f>7.7-0.15*2</f>
        <v>7.4</v>
      </c>
      <c r="F1091" s="19"/>
      <c r="G1091" s="19">
        <v>2.1</v>
      </c>
      <c r="H1091" s="19">
        <v>2</v>
      </c>
      <c r="I1091" s="19">
        <f t="shared" si="206"/>
        <v>31.08</v>
      </c>
      <c r="J1091" s="24"/>
      <c r="K1091" s="24"/>
      <c r="L1091" s="24"/>
    </row>
    <row r="1092" spans="1:12" s="7" customFormat="1" ht="20.100000000000001" customHeight="1" x14ac:dyDescent="0.25">
      <c r="A1092" s="24"/>
      <c r="B1092" s="24"/>
      <c r="C1092" s="44" t="s">
        <v>296</v>
      </c>
      <c r="D1092" s="44" t="s">
        <v>298</v>
      </c>
      <c r="E1092" s="19">
        <v>7.1</v>
      </c>
      <c r="F1092" s="19"/>
      <c r="G1092" s="19">
        <v>2.1</v>
      </c>
      <c r="H1092" s="19">
        <v>2</v>
      </c>
      <c r="I1092" s="19">
        <f t="shared" si="206"/>
        <v>29.82</v>
      </c>
      <c r="J1092" s="24"/>
      <c r="K1092" s="24"/>
      <c r="L1092" s="24"/>
    </row>
    <row r="1093" spans="1:12" s="7" customFormat="1" ht="20.100000000000001" customHeight="1" x14ac:dyDescent="0.25">
      <c r="A1093" s="24"/>
      <c r="B1093" s="24"/>
      <c r="C1093" s="44"/>
      <c r="D1093" s="19"/>
      <c r="E1093" s="19"/>
      <c r="F1093" s="19"/>
      <c r="G1093" s="19"/>
      <c r="H1093" s="19"/>
      <c r="I1093" s="15"/>
      <c r="J1093" s="24"/>
      <c r="K1093" s="24"/>
      <c r="L1093" s="24"/>
    </row>
    <row r="1094" spans="1:12" s="7" customFormat="1" ht="47.25" x14ac:dyDescent="0.25">
      <c r="A1094" s="11" t="s">
        <v>256</v>
      </c>
      <c r="B1094" s="12" t="s">
        <v>257</v>
      </c>
      <c r="C1094" s="13"/>
      <c r="D1094" s="14"/>
      <c r="E1094" s="14"/>
      <c r="F1094" s="14"/>
      <c r="G1094" s="14"/>
      <c r="H1094" s="14"/>
      <c r="I1094" s="14"/>
      <c r="J1094" s="23">
        <f>SUM(I1095:I1105)</f>
        <v>78.559999999999988</v>
      </c>
      <c r="K1094" s="20" t="s">
        <v>38</v>
      </c>
      <c r="L1094" s="14"/>
    </row>
    <row r="1095" spans="1:12" s="7" customFormat="1" ht="20.100000000000001" customHeight="1" x14ac:dyDescent="0.25">
      <c r="A1095" s="24"/>
      <c r="B1095" s="24"/>
      <c r="C1095" s="24"/>
      <c r="D1095" s="24"/>
      <c r="E1095" s="19">
        <v>2.1</v>
      </c>
      <c r="F1095" s="19"/>
      <c r="G1095" s="19"/>
      <c r="H1095" s="44">
        <v>10</v>
      </c>
      <c r="I1095" s="19">
        <f t="shared" ref="I1095:I1105" si="207">ROUND(PRODUCT(E1095:H1095),3)</f>
        <v>21</v>
      </c>
      <c r="J1095" s="24"/>
      <c r="K1095" s="24"/>
      <c r="L1095" s="24"/>
    </row>
    <row r="1096" spans="1:12" s="7" customFormat="1" ht="20.100000000000001" customHeight="1" x14ac:dyDescent="0.25">
      <c r="A1096" s="24"/>
      <c r="B1096" s="24"/>
      <c r="C1096" s="24"/>
      <c r="D1096" s="24"/>
      <c r="E1096" s="19"/>
      <c r="F1096" s="19">
        <v>2.88</v>
      </c>
      <c r="G1096" s="19"/>
      <c r="H1096" s="44">
        <v>2</v>
      </c>
      <c r="I1096" s="19">
        <f t="shared" si="207"/>
        <v>5.76</v>
      </c>
      <c r="J1096" s="24"/>
      <c r="K1096" s="24"/>
      <c r="L1096" s="24"/>
    </row>
    <row r="1097" spans="1:12" s="7" customFormat="1" ht="20.100000000000001" customHeight="1" x14ac:dyDescent="0.25">
      <c r="A1097" s="24"/>
      <c r="B1097" s="24"/>
      <c r="C1097" s="24"/>
      <c r="D1097" s="24"/>
      <c r="E1097" s="19">
        <v>2.1</v>
      </c>
      <c r="F1097" s="19"/>
      <c r="G1097" s="19"/>
      <c r="H1097" s="44">
        <v>2</v>
      </c>
      <c r="I1097" s="19">
        <f t="shared" si="207"/>
        <v>4.2</v>
      </c>
      <c r="J1097" s="24"/>
      <c r="K1097" s="24"/>
      <c r="L1097" s="24"/>
    </row>
    <row r="1098" spans="1:12" s="7" customFormat="1" ht="20.100000000000001" customHeight="1" x14ac:dyDescent="0.25">
      <c r="A1098" s="24"/>
      <c r="B1098" s="24"/>
      <c r="C1098" s="24"/>
      <c r="D1098" s="24"/>
      <c r="E1098" s="19"/>
      <c r="F1098" s="19">
        <v>0.6</v>
      </c>
      <c r="G1098" s="19"/>
      <c r="H1098" s="44">
        <v>2</v>
      </c>
      <c r="I1098" s="19">
        <f t="shared" si="207"/>
        <v>1.2</v>
      </c>
      <c r="J1098" s="24"/>
      <c r="K1098" s="24"/>
      <c r="L1098" s="24"/>
    </row>
    <row r="1099" spans="1:12" s="7" customFormat="1" ht="20.100000000000001" customHeight="1" x14ac:dyDescent="0.25">
      <c r="A1099" s="24"/>
      <c r="B1099" s="24"/>
      <c r="C1099" s="24"/>
      <c r="D1099" s="24"/>
      <c r="E1099" s="19"/>
      <c r="F1099" s="19"/>
      <c r="G1099" s="19">
        <v>0.5</v>
      </c>
      <c r="H1099" s="44">
        <v>2</v>
      </c>
      <c r="I1099" s="19">
        <f t="shared" si="207"/>
        <v>1</v>
      </c>
      <c r="J1099" s="24"/>
      <c r="K1099" s="24"/>
      <c r="L1099" s="24"/>
    </row>
    <row r="1100" spans="1:12" s="7" customFormat="1" ht="20.100000000000001" customHeight="1" x14ac:dyDescent="0.25">
      <c r="A1100" s="24"/>
      <c r="B1100" s="24"/>
      <c r="C1100" s="24"/>
      <c r="D1100" s="24"/>
      <c r="E1100" s="19">
        <v>2.1</v>
      </c>
      <c r="F1100" s="19"/>
      <c r="G1100" s="19"/>
      <c r="H1100" s="44">
        <v>14</v>
      </c>
      <c r="I1100" s="19">
        <f t="shared" si="207"/>
        <v>29.4</v>
      </c>
      <c r="J1100" s="24"/>
      <c r="K1100" s="24"/>
      <c r="L1100" s="24"/>
    </row>
    <row r="1101" spans="1:12" s="7" customFormat="1" ht="20.100000000000001" customHeight="1" x14ac:dyDescent="0.25">
      <c r="A1101" s="24"/>
      <c r="B1101" s="24"/>
      <c r="C1101" s="24"/>
      <c r="D1101" s="24"/>
      <c r="E1101" s="19"/>
      <c r="F1101" s="19">
        <v>1.2</v>
      </c>
      <c r="G1101" s="19"/>
      <c r="H1101" s="44">
        <v>4</v>
      </c>
      <c r="I1101" s="19">
        <f t="shared" si="207"/>
        <v>4.8</v>
      </c>
      <c r="J1101" s="24"/>
      <c r="K1101" s="24"/>
      <c r="L1101" s="24"/>
    </row>
    <row r="1102" spans="1:12" s="7" customFormat="1" ht="20.100000000000001" customHeight="1" x14ac:dyDescent="0.25">
      <c r="A1102" s="24"/>
      <c r="B1102" s="24"/>
      <c r="C1102" s="44"/>
      <c r="D1102" s="19"/>
      <c r="E1102" s="19"/>
      <c r="F1102" s="19"/>
      <c r="G1102" s="19">
        <v>0.5</v>
      </c>
      <c r="H1102" s="19">
        <v>4</v>
      </c>
      <c r="I1102" s="19">
        <f t="shared" si="207"/>
        <v>2</v>
      </c>
      <c r="J1102" s="24"/>
      <c r="K1102" s="24"/>
      <c r="L1102" s="24"/>
    </row>
    <row r="1103" spans="1:12" s="7" customFormat="1" ht="20.100000000000001" customHeight="1" x14ac:dyDescent="0.25">
      <c r="A1103" s="24"/>
      <c r="B1103" s="24"/>
      <c r="C1103" s="44"/>
      <c r="D1103" s="19"/>
      <c r="E1103" s="19"/>
      <c r="F1103" s="19">
        <v>2</v>
      </c>
      <c r="G1103" s="19"/>
      <c r="H1103" s="19">
        <v>2</v>
      </c>
      <c r="I1103" s="19">
        <f t="shared" si="207"/>
        <v>4</v>
      </c>
      <c r="J1103" s="24"/>
      <c r="K1103" s="24"/>
      <c r="L1103" s="24"/>
    </row>
    <row r="1104" spans="1:12" s="7" customFormat="1" ht="20.100000000000001" customHeight="1" x14ac:dyDescent="0.25">
      <c r="A1104" s="24"/>
      <c r="B1104" s="24"/>
      <c r="C1104" s="44"/>
      <c r="D1104" s="19"/>
      <c r="E1104" s="19"/>
      <c r="F1104" s="19">
        <v>0.8</v>
      </c>
      <c r="G1104" s="19"/>
      <c r="H1104" s="19">
        <v>2</v>
      </c>
      <c r="I1104" s="19">
        <f t="shared" si="207"/>
        <v>1.6</v>
      </c>
      <c r="J1104" s="24"/>
      <c r="K1104" s="24"/>
      <c r="L1104" s="24"/>
    </row>
    <row r="1105" spans="1:12" s="7" customFormat="1" ht="20.100000000000001" customHeight="1" x14ac:dyDescent="0.25">
      <c r="A1105" s="24"/>
      <c r="B1105" s="24"/>
      <c r="C1105" s="44"/>
      <c r="D1105" s="19"/>
      <c r="E1105" s="19"/>
      <c r="F1105" s="19"/>
      <c r="G1105" s="19">
        <v>0.6</v>
      </c>
      <c r="H1105" s="19">
        <v>6</v>
      </c>
      <c r="I1105" s="19">
        <f t="shared" si="207"/>
        <v>3.6</v>
      </c>
      <c r="J1105" s="24"/>
      <c r="K1105" s="24"/>
      <c r="L1105" s="24"/>
    </row>
    <row r="1106" spans="1:12" s="7" customFormat="1" ht="20.100000000000001" customHeight="1" x14ac:dyDescent="0.25">
      <c r="A1106" s="24"/>
      <c r="B1106" s="24"/>
      <c r="C1106" s="44"/>
      <c r="D1106" s="19"/>
      <c r="E1106" s="19"/>
      <c r="F1106" s="19"/>
      <c r="G1106" s="19"/>
      <c r="H1106" s="19"/>
      <c r="I1106" s="15"/>
      <c r="J1106" s="24"/>
      <c r="K1106" s="24"/>
      <c r="L1106" s="24"/>
    </row>
    <row r="1107" spans="1:12" s="7" customFormat="1" ht="20.100000000000001" customHeight="1" x14ac:dyDescent="0.25">
      <c r="A1107" s="16" t="s">
        <v>18</v>
      </c>
      <c r="B1107" s="17" t="s">
        <v>19</v>
      </c>
      <c r="C1107" s="44"/>
      <c r="D1107" s="19"/>
      <c r="E1107" s="19"/>
      <c r="F1107" s="19"/>
      <c r="G1107" s="19"/>
      <c r="H1107" s="19"/>
      <c r="I1107" s="15"/>
      <c r="J1107" s="24"/>
      <c r="K1107" s="24"/>
      <c r="L1107" s="24"/>
    </row>
    <row r="1108" spans="1:12" s="7" customFormat="1" ht="20.100000000000001" customHeight="1" x14ac:dyDescent="0.25">
      <c r="A1108" s="24"/>
      <c r="B1108" s="24"/>
      <c r="C1108" s="44"/>
      <c r="D1108" s="19"/>
      <c r="E1108" s="19"/>
      <c r="F1108" s="19"/>
      <c r="G1108" s="19"/>
      <c r="H1108" s="19"/>
      <c r="I1108" s="15"/>
      <c r="J1108" s="24"/>
      <c r="K1108" s="24"/>
      <c r="L1108" s="24"/>
    </row>
    <row r="1109" spans="1:12" s="7" customFormat="1" ht="63" x14ac:dyDescent="0.25">
      <c r="A1109" s="11" t="s">
        <v>24</v>
      </c>
      <c r="B1109" s="12" t="s">
        <v>23</v>
      </c>
      <c r="C1109" s="13"/>
      <c r="D1109" s="14"/>
      <c r="E1109" s="14"/>
      <c r="F1109" s="14"/>
      <c r="G1109" s="14"/>
      <c r="H1109" s="14"/>
      <c r="I1109" s="14"/>
      <c r="J1109" s="23">
        <f>SUM(I1110:I1119)</f>
        <v>92.494000000000014</v>
      </c>
      <c r="K1109" s="20" t="s">
        <v>15</v>
      </c>
      <c r="L1109" s="14"/>
    </row>
    <row r="1110" spans="1:12" s="7" customFormat="1" ht="20.100000000000001" customHeight="1" x14ac:dyDescent="0.25">
      <c r="A1110" s="1"/>
      <c r="B1110" s="1"/>
      <c r="C1110" s="19" t="s">
        <v>425</v>
      </c>
      <c r="D1110" s="19" t="s">
        <v>287</v>
      </c>
      <c r="E1110" s="21">
        <v>6.45</v>
      </c>
      <c r="F1110" s="21">
        <v>2.7</v>
      </c>
      <c r="G1110" s="10"/>
      <c r="H1110" s="10">
        <v>1</v>
      </c>
      <c r="I1110" s="15">
        <f t="shared" ref="I1110:I1119" si="208">ROUND(PRODUCT(E1110:H1110),3)</f>
        <v>17.414999999999999</v>
      </c>
      <c r="J1110" s="1"/>
      <c r="K1110" s="1"/>
      <c r="L1110" s="1"/>
    </row>
    <row r="1111" spans="1:12" s="7" customFormat="1" ht="20.100000000000001" customHeight="1" x14ac:dyDescent="0.25">
      <c r="A1111" s="1"/>
      <c r="B1111" s="1"/>
      <c r="C1111" s="1"/>
      <c r="D1111" s="19"/>
      <c r="E1111" s="21">
        <v>1.3</v>
      </c>
      <c r="F1111" s="21">
        <v>0.15</v>
      </c>
      <c r="G1111" s="10"/>
      <c r="H1111" s="10">
        <v>-1</v>
      </c>
      <c r="I1111" s="15">
        <f t="shared" si="208"/>
        <v>-0.19500000000000001</v>
      </c>
      <c r="J1111" s="1"/>
      <c r="K1111" s="1"/>
      <c r="L1111" s="1"/>
    </row>
    <row r="1112" spans="1:12" s="7" customFormat="1" ht="20.100000000000001" customHeight="1" x14ac:dyDescent="0.25">
      <c r="A1112" s="1"/>
      <c r="B1112" s="1"/>
      <c r="C1112" s="19" t="s">
        <v>425</v>
      </c>
      <c r="D1112" s="19" t="s">
        <v>287</v>
      </c>
      <c r="E1112" s="21">
        <v>6.45</v>
      </c>
      <c r="F1112" s="21">
        <v>3</v>
      </c>
      <c r="G1112" s="10"/>
      <c r="H1112" s="10">
        <v>1</v>
      </c>
      <c r="I1112" s="15">
        <f t="shared" si="208"/>
        <v>19.350000000000001</v>
      </c>
      <c r="J1112" s="1"/>
      <c r="K1112" s="1"/>
      <c r="L1112" s="1"/>
    </row>
    <row r="1113" spans="1:12" s="7" customFormat="1" ht="20.100000000000001" customHeight="1" x14ac:dyDescent="0.25">
      <c r="A1113" s="1"/>
      <c r="B1113" s="1"/>
      <c r="C1113" s="1"/>
      <c r="D1113" s="19"/>
      <c r="E1113" s="21">
        <v>1.3</v>
      </c>
      <c r="F1113" s="21">
        <v>0.15</v>
      </c>
      <c r="G1113" s="10"/>
      <c r="H1113" s="10">
        <v>-1</v>
      </c>
      <c r="I1113" s="15">
        <f t="shared" si="208"/>
        <v>-0.19500000000000001</v>
      </c>
      <c r="J1113" s="1"/>
      <c r="K1113" s="1"/>
      <c r="L1113" s="1"/>
    </row>
    <row r="1114" spans="1:12" s="7" customFormat="1" ht="20.100000000000001" customHeight="1" x14ac:dyDescent="0.25">
      <c r="A1114" s="1"/>
      <c r="B1114" s="1"/>
      <c r="C1114" s="19" t="s">
        <v>304</v>
      </c>
      <c r="D1114" s="19" t="s">
        <v>290</v>
      </c>
      <c r="E1114" s="21">
        <v>3.55</v>
      </c>
      <c r="F1114" s="21">
        <v>3.45</v>
      </c>
      <c r="G1114" s="10"/>
      <c r="H1114" s="10">
        <v>1</v>
      </c>
      <c r="I1114" s="15">
        <f t="shared" si="208"/>
        <v>12.247999999999999</v>
      </c>
      <c r="J1114" s="1"/>
      <c r="K1114" s="1"/>
      <c r="L1114" s="1"/>
    </row>
    <row r="1115" spans="1:12" s="7" customFormat="1" ht="20.100000000000001" customHeight="1" x14ac:dyDescent="0.25">
      <c r="A1115" s="1"/>
      <c r="B1115" s="1"/>
      <c r="C1115" s="19" t="s">
        <v>298</v>
      </c>
      <c r="D1115" s="19" t="s">
        <v>304</v>
      </c>
      <c r="E1115" s="21">
        <v>7.55</v>
      </c>
      <c r="F1115" s="21">
        <v>2.95</v>
      </c>
      <c r="G1115" s="10"/>
      <c r="H1115" s="10">
        <v>1</v>
      </c>
      <c r="I1115" s="15">
        <f t="shared" si="208"/>
        <v>22.273</v>
      </c>
      <c r="J1115" s="1"/>
      <c r="K1115" s="1"/>
      <c r="L1115" s="1"/>
    </row>
    <row r="1116" spans="1:12" s="7" customFormat="1" ht="20.100000000000001" customHeight="1" x14ac:dyDescent="0.25">
      <c r="A1116" s="1"/>
      <c r="B1116" s="1"/>
      <c r="C1116" s="1"/>
      <c r="D1116" s="1"/>
      <c r="E1116" s="21">
        <v>1.4</v>
      </c>
      <c r="F1116" s="21">
        <v>0.15</v>
      </c>
      <c r="G1116" s="10"/>
      <c r="H1116" s="10">
        <v>-1</v>
      </c>
      <c r="I1116" s="15">
        <f t="shared" si="208"/>
        <v>-0.21</v>
      </c>
      <c r="J1116" s="1"/>
      <c r="K1116" s="1"/>
      <c r="L1116" s="1"/>
    </row>
    <row r="1117" spans="1:12" s="7" customFormat="1" ht="20.100000000000001" customHeight="1" x14ac:dyDescent="0.25">
      <c r="A1117" s="1"/>
      <c r="B1117" s="1"/>
      <c r="C1117" s="19" t="s">
        <v>298</v>
      </c>
      <c r="D1117" s="19" t="s">
        <v>304</v>
      </c>
      <c r="E1117" s="21">
        <v>7.55</v>
      </c>
      <c r="F1117" s="21">
        <v>2.95</v>
      </c>
      <c r="G1117" s="10"/>
      <c r="H1117" s="10">
        <v>1</v>
      </c>
      <c r="I1117" s="15">
        <f t="shared" si="208"/>
        <v>22.273</v>
      </c>
      <c r="J1117" s="1"/>
      <c r="K1117" s="1"/>
      <c r="L1117" s="1"/>
    </row>
    <row r="1118" spans="1:12" s="7" customFormat="1" ht="20.100000000000001" customHeight="1" x14ac:dyDescent="0.25">
      <c r="A1118" s="1"/>
      <c r="B1118" s="1"/>
      <c r="C1118" s="1"/>
      <c r="D1118" s="1"/>
      <c r="E1118" s="21">
        <v>1.8</v>
      </c>
      <c r="F1118" s="21">
        <v>0.15</v>
      </c>
      <c r="G1118" s="10"/>
      <c r="H1118" s="10">
        <v>-1</v>
      </c>
      <c r="I1118" s="15">
        <f t="shared" si="208"/>
        <v>-0.27</v>
      </c>
      <c r="J1118" s="1"/>
      <c r="K1118" s="1"/>
      <c r="L1118" s="1"/>
    </row>
    <row r="1119" spans="1:12" s="7" customFormat="1" ht="20.100000000000001" customHeight="1" x14ac:dyDescent="0.25">
      <c r="A1119" s="1"/>
      <c r="B1119" s="1"/>
      <c r="C1119" s="1"/>
      <c r="D1119" s="1"/>
      <c r="E1119" s="21">
        <v>1.3</v>
      </c>
      <c r="F1119" s="21">
        <v>0.15</v>
      </c>
      <c r="G1119" s="10"/>
      <c r="H1119" s="10">
        <v>-1</v>
      </c>
      <c r="I1119" s="15">
        <f t="shared" si="208"/>
        <v>-0.19500000000000001</v>
      </c>
      <c r="J1119" s="1"/>
      <c r="K1119" s="1"/>
      <c r="L1119" s="1"/>
    </row>
    <row r="1120" spans="1:12" s="7" customFormat="1" ht="20.100000000000001" customHeight="1" x14ac:dyDescent="0.25">
      <c r="A1120" s="1"/>
      <c r="B1120" s="1"/>
      <c r="C1120" s="1"/>
      <c r="D1120" s="1"/>
      <c r="E1120" s="21"/>
      <c r="F1120" s="21"/>
      <c r="G1120" s="10"/>
      <c r="H1120" s="10"/>
      <c r="I1120" s="15"/>
      <c r="J1120" s="1"/>
      <c r="K1120" s="1"/>
      <c r="L1120" s="1"/>
    </row>
    <row r="1121" spans="1:12" s="7" customFormat="1" ht="20.100000000000001" customHeight="1" x14ac:dyDescent="0.25">
      <c r="A1121" s="1"/>
      <c r="B1121" s="1"/>
      <c r="C1121" s="1"/>
      <c r="D1121" s="1"/>
      <c r="E1121" s="21"/>
      <c r="F1121" s="21"/>
      <c r="G1121" s="10"/>
      <c r="H1121" s="10"/>
      <c r="I1121" s="15"/>
      <c r="J1121" s="1"/>
      <c r="K1121" s="1"/>
      <c r="L1121" s="1"/>
    </row>
    <row r="1122" spans="1:12" s="7" customFormat="1" ht="47.25" x14ac:dyDescent="0.25">
      <c r="A1122" s="11" t="s">
        <v>20</v>
      </c>
      <c r="B1122" s="12" t="s">
        <v>21</v>
      </c>
      <c r="C1122" s="13"/>
      <c r="D1122" s="18"/>
      <c r="E1122" s="18"/>
      <c r="F1122" s="18"/>
      <c r="G1122" s="18"/>
      <c r="H1122" s="18"/>
      <c r="I1122" s="18"/>
      <c r="J1122" s="23">
        <f>SUM(I1123:I1132)</f>
        <v>275.19499999999999</v>
      </c>
      <c r="K1122" s="20" t="s">
        <v>15</v>
      </c>
      <c r="L1122" s="18"/>
    </row>
    <row r="1123" spans="1:12" s="7" customFormat="1" ht="20.100000000000001" customHeight="1" x14ac:dyDescent="0.25">
      <c r="A1123" s="1"/>
      <c r="B1123" s="1"/>
      <c r="C1123" s="19" t="s">
        <v>427</v>
      </c>
      <c r="D1123" s="19" t="s">
        <v>428</v>
      </c>
      <c r="E1123" s="21">
        <v>17.95</v>
      </c>
      <c r="F1123" s="21">
        <v>5.5</v>
      </c>
      <c r="G1123" s="10"/>
      <c r="H1123" s="21">
        <v>1</v>
      </c>
      <c r="I1123" s="19">
        <f>ROUND(PRODUCT(E1123:H1123),3)</f>
        <v>98.724999999999994</v>
      </c>
      <c r="J1123" s="1"/>
      <c r="K1123" s="1"/>
      <c r="L1123" s="1"/>
    </row>
    <row r="1124" spans="1:12" s="7" customFormat="1" ht="20.100000000000001" customHeight="1" x14ac:dyDescent="0.25">
      <c r="A1124" s="24"/>
      <c r="B1124" s="24"/>
      <c r="C1124" s="44"/>
      <c r="D1124" s="19"/>
      <c r="E1124" s="21">
        <v>0.25</v>
      </c>
      <c r="F1124" s="21">
        <v>0.25</v>
      </c>
      <c r="G1124" s="10"/>
      <c r="H1124" s="21">
        <v>-1</v>
      </c>
      <c r="I1124" s="19">
        <f t="shared" ref="I1124" si="209">ROUND(PRODUCT(E1124:H1124),3)</f>
        <v>-6.3E-2</v>
      </c>
      <c r="J1124" s="24"/>
      <c r="K1124" s="24"/>
      <c r="L1124" s="24"/>
    </row>
    <row r="1125" spans="1:12" s="7" customFormat="1" ht="20.100000000000001" customHeight="1" x14ac:dyDescent="0.25">
      <c r="A1125" s="24"/>
      <c r="B1125" s="24"/>
      <c r="C1125" s="44"/>
      <c r="D1125" s="19"/>
      <c r="E1125" s="19">
        <v>0.4</v>
      </c>
      <c r="F1125" s="21">
        <v>0.25</v>
      </c>
      <c r="G1125" s="10"/>
      <c r="H1125" s="21">
        <v>-3</v>
      </c>
      <c r="I1125" s="19">
        <f t="shared" ref="I1125" si="210">ROUND(PRODUCT(E1125:H1125),3)</f>
        <v>-0.3</v>
      </c>
      <c r="J1125" s="24"/>
      <c r="K1125" s="24"/>
      <c r="L1125" s="24"/>
    </row>
    <row r="1126" spans="1:12" s="7" customFormat="1" ht="20.100000000000001" customHeight="1" x14ac:dyDescent="0.25">
      <c r="A1126" s="24"/>
      <c r="B1126" s="24"/>
      <c r="C1126" s="44"/>
      <c r="D1126" s="19"/>
      <c r="E1126" s="19">
        <v>0.3</v>
      </c>
      <c r="F1126" s="21">
        <v>0.1</v>
      </c>
      <c r="G1126" s="10"/>
      <c r="H1126" s="21">
        <v>-2</v>
      </c>
      <c r="I1126" s="19">
        <f t="shared" ref="I1126:I1127" si="211">ROUND(PRODUCT(E1126:H1126),3)</f>
        <v>-0.06</v>
      </c>
      <c r="J1126" s="24"/>
      <c r="K1126" s="24"/>
      <c r="L1126" s="24"/>
    </row>
    <row r="1127" spans="1:12" s="7" customFormat="1" ht="20.100000000000001" customHeight="1" x14ac:dyDescent="0.25">
      <c r="A1127" s="24"/>
      <c r="B1127" s="24"/>
      <c r="C1127" s="44"/>
      <c r="D1127" s="19"/>
      <c r="E1127" s="19">
        <v>0.4</v>
      </c>
      <c r="F1127" s="21">
        <v>0.1</v>
      </c>
      <c r="G1127" s="10"/>
      <c r="H1127" s="21">
        <v>-2</v>
      </c>
      <c r="I1127" s="19">
        <f t="shared" si="211"/>
        <v>-0.08</v>
      </c>
      <c r="J1127" s="24"/>
      <c r="K1127" s="24"/>
      <c r="L1127" s="24"/>
    </row>
    <row r="1128" spans="1:12" s="7" customFormat="1" ht="20.100000000000001" customHeight="1" x14ac:dyDescent="0.25">
      <c r="A1128" s="24"/>
      <c r="B1128" s="24"/>
      <c r="C1128" s="19" t="s">
        <v>417</v>
      </c>
      <c r="D1128" s="19" t="s">
        <v>300</v>
      </c>
      <c r="E1128" s="21">
        <v>37.049999999999997</v>
      </c>
      <c r="F1128" s="21">
        <v>2.7</v>
      </c>
      <c r="G1128" s="10"/>
      <c r="H1128" s="21">
        <v>1</v>
      </c>
      <c r="I1128" s="19">
        <f>ROUND(PRODUCT(E1128:H1128),3)</f>
        <v>100.035</v>
      </c>
      <c r="J1128" s="24"/>
      <c r="K1128" s="24"/>
      <c r="L1128" s="24"/>
    </row>
    <row r="1129" spans="1:12" s="7" customFormat="1" ht="20.100000000000001" customHeight="1" x14ac:dyDescent="0.25">
      <c r="A1129" s="24"/>
      <c r="B1129" s="24"/>
      <c r="C1129" s="44"/>
      <c r="D1129" s="19"/>
      <c r="E1129" s="19">
        <v>0.4</v>
      </c>
      <c r="F1129" s="21">
        <v>0.4</v>
      </c>
      <c r="G1129" s="10"/>
      <c r="H1129" s="21">
        <v>-8</v>
      </c>
      <c r="I1129" s="19">
        <f t="shared" ref="I1129" si="212">ROUND(PRODUCT(E1129:H1129),3)</f>
        <v>-1.28</v>
      </c>
      <c r="J1129" s="24"/>
      <c r="K1129" s="24"/>
      <c r="L1129" s="24"/>
    </row>
    <row r="1130" spans="1:12" s="7" customFormat="1" ht="20.100000000000001" customHeight="1" x14ac:dyDescent="0.25">
      <c r="A1130" s="24"/>
      <c r="B1130" s="24"/>
      <c r="C1130" s="19" t="s">
        <v>269</v>
      </c>
      <c r="D1130" s="19" t="s">
        <v>287</v>
      </c>
      <c r="E1130" s="21">
        <v>14.85</v>
      </c>
      <c r="F1130" s="21">
        <v>1.2</v>
      </c>
      <c r="G1130" s="10"/>
      <c r="H1130" s="21">
        <v>1</v>
      </c>
      <c r="I1130" s="19">
        <f>ROUND(PRODUCT(E1130:H1130),3)</f>
        <v>17.82</v>
      </c>
      <c r="J1130" s="24"/>
      <c r="K1130" s="24"/>
      <c r="L1130" s="24"/>
    </row>
    <row r="1131" spans="1:12" s="7" customFormat="1" ht="20.100000000000001" customHeight="1" x14ac:dyDescent="0.25">
      <c r="A1131" s="24"/>
      <c r="B1131" s="24"/>
      <c r="C1131" s="19" t="s">
        <v>429</v>
      </c>
      <c r="D1131" s="19" t="s">
        <v>320</v>
      </c>
      <c r="E1131" s="21">
        <v>4.3</v>
      </c>
      <c r="F1131" s="21">
        <v>1.95</v>
      </c>
      <c r="G1131" s="10"/>
      <c r="H1131" s="21">
        <v>1</v>
      </c>
      <c r="I1131" s="19">
        <f>ROUND(PRODUCT(E1131:H1131),3)</f>
        <v>8.3849999999999998</v>
      </c>
      <c r="J1131" s="24"/>
      <c r="K1131" s="24"/>
      <c r="L1131" s="24"/>
    </row>
    <row r="1132" spans="1:12" s="7" customFormat="1" ht="20.100000000000001" customHeight="1" x14ac:dyDescent="0.25">
      <c r="A1132" s="24"/>
      <c r="B1132" s="24"/>
      <c r="C1132" s="44" t="s">
        <v>430</v>
      </c>
      <c r="D1132" s="19" t="s">
        <v>431</v>
      </c>
      <c r="E1132" s="21">
        <v>14.25</v>
      </c>
      <c r="F1132" s="21">
        <v>3.65</v>
      </c>
      <c r="G1132" s="10"/>
      <c r="H1132" s="21">
        <v>1</v>
      </c>
      <c r="I1132" s="19">
        <f>ROUND(PRODUCT(E1132:H1132),3)</f>
        <v>52.012999999999998</v>
      </c>
      <c r="J1132" s="24"/>
      <c r="K1132" s="24"/>
      <c r="L1132" s="24"/>
    </row>
    <row r="1133" spans="1:12" s="7" customFormat="1" ht="20.100000000000001" customHeight="1" x14ac:dyDescent="0.25">
      <c r="A1133" s="24"/>
      <c r="B1133" s="24"/>
      <c r="C1133" s="44"/>
      <c r="D1133" s="19"/>
      <c r="E1133" s="19"/>
      <c r="F1133" s="19"/>
      <c r="G1133" s="19"/>
      <c r="H1133" s="19"/>
      <c r="I1133" s="15"/>
      <c r="J1133" s="24"/>
      <c r="K1133" s="24"/>
      <c r="L1133" s="24"/>
    </row>
    <row r="1134" spans="1:12" s="7" customFormat="1" ht="20.100000000000001" customHeight="1" x14ac:dyDescent="0.25">
      <c r="A1134" s="24"/>
      <c r="B1134" s="24"/>
      <c r="C1134" s="44"/>
      <c r="D1134" s="19"/>
      <c r="E1134" s="19"/>
      <c r="F1134" s="19"/>
      <c r="G1134" s="19"/>
      <c r="H1134" s="19"/>
      <c r="I1134" s="15"/>
      <c r="J1134" s="24"/>
      <c r="K1134" s="24"/>
      <c r="L1134" s="24"/>
    </row>
    <row r="1135" spans="1:12" s="7" customFormat="1" ht="47.25" x14ac:dyDescent="0.25">
      <c r="A1135" s="11" t="s">
        <v>421</v>
      </c>
      <c r="B1135" s="12" t="s">
        <v>422</v>
      </c>
      <c r="C1135" s="13"/>
      <c r="D1135" s="14"/>
      <c r="E1135" s="14"/>
      <c r="F1135" s="14"/>
      <c r="G1135" s="14"/>
      <c r="H1135" s="14"/>
      <c r="I1135" s="14"/>
      <c r="J1135" s="23">
        <f>SUM(I1136)</f>
        <v>40.424999999999997</v>
      </c>
      <c r="K1135" s="20" t="s">
        <v>15</v>
      </c>
      <c r="L1135" s="14"/>
    </row>
    <row r="1136" spans="1:12" s="7" customFormat="1" ht="20.100000000000001" customHeight="1" x14ac:dyDescent="0.25">
      <c r="A1136" s="24"/>
      <c r="B1136" s="24"/>
      <c r="C1136" s="19" t="s">
        <v>287</v>
      </c>
      <c r="D1136" s="19" t="s">
        <v>269</v>
      </c>
      <c r="E1136" s="21">
        <v>14.7</v>
      </c>
      <c r="F1136" s="21">
        <v>2.75</v>
      </c>
      <c r="G1136" s="10"/>
      <c r="H1136" s="21">
        <v>1</v>
      </c>
      <c r="I1136" s="19">
        <f>ROUND(PRODUCT(E1136:H1136),3)</f>
        <v>40.424999999999997</v>
      </c>
      <c r="J1136" s="24"/>
      <c r="K1136" s="24"/>
      <c r="L1136" s="24"/>
    </row>
    <row r="1137" spans="1:12" s="7" customFormat="1" ht="20.100000000000001" customHeight="1" x14ac:dyDescent="0.25">
      <c r="A1137" s="24"/>
      <c r="B1137" s="24"/>
      <c r="C1137" s="44"/>
      <c r="D1137" s="19"/>
      <c r="E1137" s="19"/>
      <c r="F1137" s="19"/>
      <c r="G1137" s="19"/>
      <c r="H1137" s="19"/>
      <c r="I1137" s="15"/>
      <c r="J1137" s="24"/>
      <c r="K1137" s="24"/>
      <c r="L1137" s="24"/>
    </row>
    <row r="1138" spans="1:12" s="7" customFormat="1" ht="20.100000000000001" customHeight="1" x14ac:dyDescent="0.25">
      <c r="A1138" s="24"/>
      <c r="B1138" s="24"/>
      <c r="C1138" s="44"/>
      <c r="D1138" s="19"/>
      <c r="E1138" s="19"/>
      <c r="F1138" s="19"/>
      <c r="G1138" s="19"/>
      <c r="H1138" s="19"/>
      <c r="I1138" s="15"/>
      <c r="J1138" s="24"/>
      <c r="K1138" s="24"/>
      <c r="L1138" s="24"/>
    </row>
    <row r="1139" spans="1:12" s="7" customFormat="1" ht="20.100000000000001" customHeight="1" x14ac:dyDescent="0.25">
      <c r="A1139" s="24"/>
      <c r="B1139" s="24"/>
      <c r="C1139" s="44"/>
      <c r="D1139" s="19"/>
      <c r="E1139" s="19"/>
      <c r="F1139" s="19"/>
      <c r="G1139" s="19"/>
      <c r="H1139" s="19"/>
      <c r="I1139" s="15"/>
      <c r="J1139" s="24"/>
      <c r="K1139" s="24"/>
      <c r="L1139" s="24"/>
    </row>
    <row r="1140" spans="1:12" s="7" customFormat="1" ht="47.25" x14ac:dyDescent="0.25">
      <c r="A1140" s="11" t="s">
        <v>423</v>
      </c>
      <c r="B1140" s="12" t="s">
        <v>424</v>
      </c>
      <c r="C1140" s="13"/>
      <c r="D1140" s="18"/>
      <c r="E1140" s="18"/>
      <c r="F1140" s="18"/>
      <c r="G1140" s="18"/>
      <c r="H1140" s="18"/>
      <c r="I1140" s="18"/>
      <c r="J1140" s="23">
        <f>SUM(I1141:I1158)</f>
        <v>117.81699999999998</v>
      </c>
      <c r="K1140" s="20" t="s">
        <v>15</v>
      </c>
      <c r="L1140" s="18"/>
    </row>
    <row r="1141" spans="1:12" s="7" customFormat="1" ht="20.100000000000001" customHeight="1" x14ac:dyDescent="0.25">
      <c r="A1141" s="24"/>
      <c r="B1141" s="24"/>
      <c r="C1141" s="44" t="s">
        <v>273</v>
      </c>
      <c r="D1141" s="19" t="s">
        <v>271</v>
      </c>
      <c r="E1141" s="21">
        <v>3</v>
      </c>
      <c r="F1141" s="21">
        <v>2.4</v>
      </c>
      <c r="G1141" s="10"/>
      <c r="H1141" s="21">
        <v>1</v>
      </c>
      <c r="I1141" s="19">
        <f t="shared" ref="I1141:I1142" si="213">ROUND(PRODUCT(E1141:H1141),3)</f>
        <v>7.2</v>
      </c>
      <c r="J1141" s="24"/>
      <c r="K1141" s="24"/>
      <c r="L1141" s="24"/>
    </row>
    <row r="1142" spans="1:12" s="7" customFormat="1" ht="20.100000000000001" customHeight="1" x14ac:dyDescent="0.25">
      <c r="A1142" s="24"/>
      <c r="B1142" s="24"/>
      <c r="C1142" s="44"/>
      <c r="D1142" s="19"/>
      <c r="E1142" s="21">
        <v>0.15</v>
      </c>
      <c r="F1142" s="21">
        <v>0.15</v>
      </c>
      <c r="G1142" s="10"/>
      <c r="H1142" s="21">
        <v>-1</v>
      </c>
      <c r="I1142" s="19">
        <f t="shared" si="213"/>
        <v>-2.3E-2</v>
      </c>
      <c r="J1142" s="24"/>
      <c r="K1142" s="24"/>
      <c r="L1142" s="24"/>
    </row>
    <row r="1143" spans="1:12" s="7" customFormat="1" ht="20.100000000000001" customHeight="1" x14ac:dyDescent="0.25">
      <c r="A1143" s="24"/>
      <c r="B1143" s="24"/>
      <c r="C1143" s="44" t="s">
        <v>273</v>
      </c>
      <c r="D1143" s="19" t="s">
        <v>271</v>
      </c>
      <c r="E1143" s="21">
        <v>3</v>
      </c>
      <c r="F1143" s="21">
        <v>2.5</v>
      </c>
      <c r="G1143" s="10"/>
      <c r="H1143" s="21">
        <v>1</v>
      </c>
      <c r="I1143" s="19">
        <f t="shared" ref="I1143:I1147" si="214">ROUND(PRODUCT(E1143:H1143),3)</f>
        <v>7.5</v>
      </c>
      <c r="J1143" s="24"/>
      <c r="K1143" s="24"/>
      <c r="L1143" s="24"/>
    </row>
    <row r="1144" spans="1:12" s="7" customFormat="1" ht="20.100000000000001" customHeight="1" x14ac:dyDescent="0.25">
      <c r="A1144" s="24"/>
      <c r="B1144" s="24"/>
      <c r="C1144" s="44"/>
      <c r="D1144" s="19"/>
      <c r="E1144" s="21">
        <v>0.15</v>
      </c>
      <c r="F1144" s="21">
        <v>0.15</v>
      </c>
      <c r="G1144" s="10"/>
      <c r="H1144" s="21">
        <v>-2</v>
      </c>
      <c r="I1144" s="19">
        <f t="shared" si="214"/>
        <v>-4.4999999999999998E-2</v>
      </c>
      <c r="J1144" s="24"/>
      <c r="K1144" s="24"/>
      <c r="L1144" s="24"/>
    </row>
    <row r="1145" spans="1:12" s="7" customFormat="1" ht="20.100000000000001" customHeight="1" x14ac:dyDescent="0.25">
      <c r="A1145" s="24"/>
      <c r="B1145" s="24"/>
      <c r="C1145" s="44" t="s">
        <v>273</v>
      </c>
      <c r="D1145" s="19" t="s">
        <v>271</v>
      </c>
      <c r="E1145" s="21">
        <v>3</v>
      </c>
      <c r="F1145" s="21">
        <v>2.5</v>
      </c>
      <c r="G1145" s="10"/>
      <c r="H1145" s="21">
        <v>1</v>
      </c>
      <c r="I1145" s="19">
        <f t="shared" si="214"/>
        <v>7.5</v>
      </c>
      <c r="J1145" s="24"/>
      <c r="K1145" s="24"/>
      <c r="L1145" s="24"/>
    </row>
    <row r="1146" spans="1:12" s="7" customFormat="1" ht="20.100000000000001" customHeight="1" x14ac:dyDescent="0.25">
      <c r="A1146" s="24"/>
      <c r="B1146" s="24"/>
      <c r="C1146" s="44"/>
      <c r="D1146" s="19"/>
      <c r="E1146" s="21">
        <v>0.15</v>
      </c>
      <c r="F1146" s="21">
        <v>0.15</v>
      </c>
      <c r="G1146" s="10"/>
      <c r="H1146" s="21">
        <v>-2</v>
      </c>
      <c r="I1146" s="19">
        <f t="shared" ref="I1146" si="215">ROUND(PRODUCT(E1146:H1146),3)</f>
        <v>-4.4999999999999998E-2</v>
      </c>
      <c r="J1146" s="24"/>
      <c r="K1146" s="24"/>
      <c r="L1146" s="24"/>
    </row>
    <row r="1147" spans="1:12" s="7" customFormat="1" ht="20.100000000000001" customHeight="1" x14ac:dyDescent="0.25">
      <c r="A1147" s="24"/>
      <c r="B1147" s="24"/>
      <c r="C1147" s="44" t="s">
        <v>272</v>
      </c>
      <c r="D1147" s="44" t="s">
        <v>273</v>
      </c>
      <c r="E1147" s="21">
        <v>4.2</v>
      </c>
      <c r="F1147" s="21">
        <v>3</v>
      </c>
      <c r="G1147" s="10"/>
      <c r="H1147" s="21">
        <v>1</v>
      </c>
      <c r="I1147" s="19">
        <f t="shared" si="214"/>
        <v>12.6</v>
      </c>
      <c r="J1147" s="24"/>
      <c r="K1147" s="24"/>
      <c r="L1147" s="24"/>
    </row>
    <row r="1148" spans="1:12" s="7" customFormat="1" ht="20.100000000000001" customHeight="1" x14ac:dyDescent="0.25">
      <c r="A1148" s="24"/>
      <c r="B1148" s="24"/>
      <c r="C1148" s="44" t="s">
        <v>275</v>
      </c>
      <c r="D1148" s="44" t="s">
        <v>271</v>
      </c>
      <c r="E1148" s="21">
        <v>6.1</v>
      </c>
      <c r="F1148" s="21">
        <v>4.7</v>
      </c>
      <c r="G1148" s="10"/>
      <c r="H1148" s="21">
        <v>1</v>
      </c>
      <c r="I1148" s="19">
        <f t="shared" ref="I1148:I1156" si="216">ROUND(PRODUCT(E1148:H1148),3)</f>
        <v>28.67</v>
      </c>
      <c r="J1148" s="24"/>
      <c r="K1148" s="24"/>
      <c r="L1148" s="24"/>
    </row>
    <row r="1149" spans="1:12" s="7" customFormat="1" ht="20.100000000000001" customHeight="1" x14ac:dyDescent="0.25">
      <c r="A1149" s="24"/>
      <c r="B1149" s="24"/>
      <c r="C1149" s="44"/>
      <c r="D1149" s="44"/>
      <c r="E1149" s="21">
        <v>0.3</v>
      </c>
      <c r="F1149" s="21">
        <v>0.1</v>
      </c>
      <c r="G1149" s="10"/>
      <c r="H1149" s="21">
        <v>-1</v>
      </c>
      <c r="I1149" s="19">
        <f t="shared" si="216"/>
        <v>-0.03</v>
      </c>
      <c r="J1149" s="24"/>
      <c r="K1149" s="24"/>
      <c r="L1149" s="24"/>
    </row>
    <row r="1150" spans="1:12" s="7" customFormat="1" ht="20.100000000000001" customHeight="1" x14ac:dyDescent="0.25">
      <c r="A1150" s="24"/>
      <c r="B1150" s="24"/>
      <c r="C1150" s="44"/>
      <c r="D1150" s="44"/>
      <c r="E1150" s="21">
        <v>1.1499999999999999</v>
      </c>
      <c r="F1150" s="21">
        <v>0.1</v>
      </c>
      <c r="G1150" s="10"/>
      <c r="H1150" s="21">
        <v>1</v>
      </c>
      <c r="I1150" s="19">
        <f t="shared" si="216"/>
        <v>0.115</v>
      </c>
      <c r="J1150" s="24"/>
      <c r="K1150" s="24"/>
      <c r="L1150" s="24"/>
    </row>
    <row r="1151" spans="1:12" s="7" customFormat="1" ht="20.100000000000001" customHeight="1" x14ac:dyDescent="0.25">
      <c r="A1151" s="24"/>
      <c r="B1151" s="24"/>
      <c r="C1151" s="44" t="s">
        <v>275</v>
      </c>
      <c r="D1151" s="44" t="s">
        <v>372</v>
      </c>
      <c r="E1151" s="21">
        <v>6.1</v>
      </c>
      <c r="F1151" s="21">
        <v>4.8</v>
      </c>
      <c r="G1151" s="10"/>
      <c r="H1151" s="21">
        <v>1</v>
      </c>
      <c r="I1151" s="19">
        <f t="shared" si="216"/>
        <v>29.28</v>
      </c>
      <c r="J1151" s="24"/>
      <c r="K1151" s="24"/>
      <c r="L1151" s="24"/>
    </row>
    <row r="1152" spans="1:12" s="7" customFormat="1" ht="20.100000000000001" customHeight="1" x14ac:dyDescent="0.25">
      <c r="A1152" s="24"/>
      <c r="B1152" s="24"/>
      <c r="C1152" s="44"/>
      <c r="D1152" s="44"/>
      <c r="E1152" s="19">
        <v>0.4</v>
      </c>
      <c r="F1152" s="21">
        <v>0.3</v>
      </c>
      <c r="G1152" s="10"/>
      <c r="H1152" s="21">
        <v>-1</v>
      </c>
      <c r="I1152" s="19">
        <f t="shared" si="216"/>
        <v>-0.12</v>
      </c>
      <c r="J1152" s="24"/>
      <c r="K1152" s="24"/>
      <c r="L1152" s="24"/>
    </row>
    <row r="1153" spans="1:12" s="7" customFormat="1" ht="20.100000000000001" customHeight="1" x14ac:dyDescent="0.25">
      <c r="A1153" s="24"/>
      <c r="B1153" s="24"/>
      <c r="C1153" s="44"/>
      <c r="D1153" s="44"/>
      <c r="E1153" s="21">
        <v>1.1499999999999999</v>
      </c>
      <c r="F1153" s="21">
        <v>0.1</v>
      </c>
      <c r="G1153" s="10"/>
      <c r="H1153" s="21">
        <v>1</v>
      </c>
      <c r="I1153" s="19">
        <f t="shared" ref="I1153" si="217">ROUND(PRODUCT(E1153:H1153),3)</f>
        <v>0.115</v>
      </c>
      <c r="J1153" s="24"/>
      <c r="K1153" s="24"/>
      <c r="L1153" s="24"/>
    </row>
    <row r="1154" spans="1:12" s="7" customFormat="1" ht="20.100000000000001" customHeight="1" x14ac:dyDescent="0.25">
      <c r="A1154" s="24"/>
      <c r="B1154" s="24"/>
      <c r="C1154" s="44" t="s">
        <v>272</v>
      </c>
      <c r="D1154" s="44" t="s">
        <v>275</v>
      </c>
      <c r="E1154" s="21">
        <v>4.2</v>
      </c>
      <c r="F1154" s="21">
        <v>2.9</v>
      </c>
      <c r="G1154" s="10"/>
      <c r="H1154" s="21">
        <v>1</v>
      </c>
      <c r="I1154" s="19">
        <f t="shared" si="216"/>
        <v>12.18</v>
      </c>
      <c r="J1154" s="24"/>
      <c r="K1154" s="24"/>
      <c r="L1154" s="24"/>
    </row>
    <row r="1155" spans="1:12" s="7" customFormat="1" ht="20.100000000000001" customHeight="1" x14ac:dyDescent="0.25">
      <c r="A1155" s="24"/>
      <c r="B1155" s="24"/>
      <c r="C1155" s="44"/>
      <c r="D1155" s="44"/>
      <c r="E1155" s="21">
        <v>1.1499999999999999</v>
      </c>
      <c r="F1155" s="21">
        <v>0.1</v>
      </c>
      <c r="G1155" s="10"/>
      <c r="H1155" s="21">
        <v>1</v>
      </c>
      <c r="I1155" s="19">
        <f t="shared" si="216"/>
        <v>0.115</v>
      </c>
      <c r="J1155" s="24"/>
      <c r="K1155" s="24"/>
      <c r="L1155" s="24"/>
    </row>
    <row r="1156" spans="1:12" s="7" customFormat="1" ht="20.100000000000001" customHeight="1" x14ac:dyDescent="0.25">
      <c r="A1156" s="24"/>
      <c r="B1156" s="24"/>
      <c r="C1156" s="44" t="s">
        <v>272</v>
      </c>
      <c r="D1156" s="44" t="s">
        <v>275</v>
      </c>
      <c r="E1156" s="21">
        <v>4.2</v>
      </c>
      <c r="F1156" s="21">
        <v>3.05</v>
      </c>
      <c r="G1156" s="10"/>
      <c r="H1156" s="21">
        <v>1</v>
      </c>
      <c r="I1156" s="19">
        <f t="shared" si="216"/>
        <v>12.81</v>
      </c>
      <c r="J1156" s="24"/>
      <c r="K1156" s="24"/>
      <c r="L1156" s="24"/>
    </row>
    <row r="1157" spans="1:12" s="7" customFormat="1" ht="20.100000000000001" customHeight="1" x14ac:dyDescent="0.25">
      <c r="A1157" s="24"/>
      <c r="B1157" s="24"/>
      <c r="C1157" s="44"/>
      <c r="D1157" s="44"/>
      <c r="E1157" s="19">
        <v>0.4</v>
      </c>
      <c r="F1157" s="21">
        <v>0.3</v>
      </c>
      <c r="G1157" s="10"/>
      <c r="H1157" s="21">
        <v>-1</v>
      </c>
      <c r="I1157" s="19">
        <f t="shared" ref="I1157:I1158" si="218">ROUND(PRODUCT(E1157:H1157),3)</f>
        <v>-0.12</v>
      </c>
      <c r="J1157" s="24"/>
      <c r="K1157" s="24"/>
      <c r="L1157" s="24"/>
    </row>
    <row r="1158" spans="1:12" s="7" customFormat="1" ht="20.100000000000001" customHeight="1" x14ac:dyDescent="0.25">
      <c r="A1158" s="24"/>
      <c r="B1158" s="24"/>
      <c r="C1158" s="44"/>
      <c r="D1158" s="19"/>
      <c r="E1158" s="21">
        <v>1.1499999999999999</v>
      </c>
      <c r="F1158" s="21">
        <v>0.1</v>
      </c>
      <c r="G1158" s="10"/>
      <c r="H1158" s="21">
        <v>1</v>
      </c>
      <c r="I1158" s="19">
        <f t="shared" si="218"/>
        <v>0.115</v>
      </c>
      <c r="J1158" s="24"/>
      <c r="K1158" s="24"/>
      <c r="L1158" s="24"/>
    </row>
    <row r="1159" spans="1:12" s="7" customFormat="1" ht="20.100000000000001" customHeight="1" x14ac:dyDescent="0.25">
      <c r="A1159" s="24"/>
      <c r="B1159" s="24"/>
      <c r="C1159" s="44"/>
      <c r="D1159" s="19"/>
      <c r="E1159" s="21"/>
      <c r="F1159" s="21"/>
      <c r="G1159" s="10"/>
      <c r="H1159" s="10"/>
      <c r="I1159" s="15"/>
      <c r="J1159" s="24"/>
      <c r="K1159" s="24"/>
      <c r="L1159" s="24"/>
    </row>
    <row r="1160" spans="1:12" s="7" customFormat="1" ht="20.100000000000001" customHeight="1" x14ac:dyDescent="0.25">
      <c r="A1160" s="24"/>
      <c r="B1160" s="24"/>
      <c r="C1160" s="44"/>
      <c r="D1160" s="19"/>
      <c r="E1160" s="19"/>
      <c r="F1160" s="19"/>
      <c r="G1160" s="19"/>
      <c r="H1160" s="19"/>
      <c r="I1160" s="15"/>
      <c r="J1160" s="24"/>
      <c r="K1160" s="24"/>
      <c r="L1160" s="24"/>
    </row>
    <row r="1161" spans="1:12" s="7" customFormat="1" ht="47.25" x14ac:dyDescent="0.25">
      <c r="A1161" s="11" t="s">
        <v>26</v>
      </c>
      <c r="B1161" s="12" t="s">
        <v>27</v>
      </c>
      <c r="C1161" s="13"/>
      <c r="D1161" s="14"/>
      <c r="E1161" s="14"/>
      <c r="F1161" s="14"/>
      <c r="G1161" s="14"/>
      <c r="H1161" s="14"/>
      <c r="I1161" s="14"/>
      <c r="J1161" s="23">
        <f>SUM(I1162:I1178)</f>
        <v>217.20800000000003</v>
      </c>
      <c r="K1161" s="11" t="s">
        <v>15</v>
      </c>
      <c r="L1161" s="14"/>
    </row>
    <row r="1162" spans="1:12" s="7" customFormat="1" ht="20.100000000000001" customHeight="1" x14ac:dyDescent="0.25">
      <c r="A1162" s="1"/>
      <c r="B1162" s="1"/>
      <c r="C1162" s="19" t="s">
        <v>426</v>
      </c>
      <c r="D1162" s="19" t="s">
        <v>372</v>
      </c>
      <c r="E1162" s="21">
        <v>12.1</v>
      </c>
      <c r="F1162" s="21">
        <v>11.9</v>
      </c>
      <c r="G1162" s="10"/>
      <c r="H1162" s="21">
        <v>1</v>
      </c>
      <c r="I1162" s="19">
        <f t="shared" ref="I1162:I1164" si="219">ROUND(PRODUCT(E1162:H1162),3)</f>
        <v>143.99</v>
      </c>
      <c r="J1162" s="1"/>
      <c r="K1162" s="1"/>
      <c r="L1162" s="1"/>
    </row>
    <row r="1163" spans="1:12" s="7" customFormat="1" ht="20.100000000000001" customHeight="1" x14ac:dyDescent="0.25">
      <c r="A1163" s="1"/>
      <c r="B1163" s="1"/>
      <c r="C1163" s="1"/>
      <c r="D1163" s="1"/>
      <c r="E1163" s="21">
        <v>0.4</v>
      </c>
      <c r="F1163" s="21">
        <v>0.1</v>
      </c>
      <c r="G1163" s="10"/>
      <c r="H1163" s="10">
        <v>-3</v>
      </c>
      <c r="I1163" s="19">
        <f t="shared" si="219"/>
        <v>-0.12</v>
      </c>
      <c r="J1163" s="1"/>
      <c r="K1163" s="1"/>
      <c r="L1163" s="1"/>
    </row>
    <row r="1164" spans="1:12" s="7" customFormat="1" ht="20.100000000000001" customHeight="1" x14ac:dyDescent="0.25">
      <c r="A1164" s="1"/>
      <c r="B1164" s="1"/>
      <c r="C1164" s="1"/>
      <c r="D1164" s="1"/>
      <c r="E1164" s="21">
        <v>0.4</v>
      </c>
      <c r="F1164" s="21">
        <v>0.15</v>
      </c>
      <c r="G1164" s="10"/>
      <c r="H1164" s="10">
        <v>-1</v>
      </c>
      <c r="I1164" s="19">
        <f t="shared" si="219"/>
        <v>-0.06</v>
      </c>
      <c r="J1164" s="1"/>
      <c r="K1164" s="1"/>
      <c r="L1164" s="1"/>
    </row>
    <row r="1165" spans="1:12" s="7" customFormat="1" ht="20.100000000000001" customHeight="1" x14ac:dyDescent="0.25">
      <c r="A1165" s="24"/>
      <c r="B1165" s="24"/>
      <c r="C1165" s="44"/>
      <c r="D1165" s="19"/>
      <c r="E1165" s="21">
        <v>0.4</v>
      </c>
      <c r="F1165" s="21">
        <v>0.3</v>
      </c>
      <c r="G1165" s="10"/>
      <c r="H1165" s="10">
        <v>-4</v>
      </c>
      <c r="I1165" s="19">
        <f t="shared" ref="I1165:I1171" si="220">ROUND(PRODUCT(E1165:H1165),3)</f>
        <v>-0.48</v>
      </c>
      <c r="J1165" s="24"/>
      <c r="K1165" s="24"/>
      <c r="L1165" s="24"/>
    </row>
    <row r="1166" spans="1:12" s="7" customFormat="1" ht="20.100000000000001" customHeight="1" x14ac:dyDescent="0.25">
      <c r="A1166" s="24"/>
      <c r="B1166" s="24"/>
      <c r="C1166" s="19" t="s">
        <v>290</v>
      </c>
      <c r="D1166" s="19" t="s">
        <v>426</v>
      </c>
      <c r="E1166" s="21">
        <v>5.15</v>
      </c>
      <c r="F1166" s="21">
        <v>4.05</v>
      </c>
      <c r="G1166" s="10"/>
      <c r="H1166" s="21">
        <v>1</v>
      </c>
      <c r="I1166" s="19">
        <f t="shared" si="220"/>
        <v>20.858000000000001</v>
      </c>
      <c r="J1166" s="24"/>
      <c r="K1166" s="24"/>
      <c r="L1166" s="24"/>
    </row>
    <row r="1167" spans="1:12" s="7" customFormat="1" ht="20.100000000000001" customHeight="1" x14ac:dyDescent="0.25">
      <c r="A1167" s="24"/>
      <c r="B1167" s="24"/>
      <c r="C1167" s="44"/>
      <c r="D1167" s="19"/>
      <c r="E1167" s="21">
        <v>0.25</v>
      </c>
      <c r="F1167" s="21">
        <v>0.25</v>
      </c>
      <c r="G1167" s="10"/>
      <c r="H1167" s="10">
        <v>-1</v>
      </c>
      <c r="I1167" s="19">
        <f t="shared" si="220"/>
        <v>-6.3E-2</v>
      </c>
      <c r="J1167" s="24"/>
      <c r="K1167" s="24"/>
      <c r="L1167" s="24"/>
    </row>
    <row r="1168" spans="1:12" s="7" customFormat="1" ht="20.100000000000001" customHeight="1" x14ac:dyDescent="0.25">
      <c r="A1168" s="24"/>
      <c r="B1168" s="24"/>
      <c r="C1168" s="44"/>
      <c r="D1168" s="19"/>
      <c r="E1168" s="21">
        <v>1.2</v>
      </c>
      <c r="F1168" s="21">
        <v>1.4999999999999999E-2</v>
      </c>
      <c r="G1168" s="10"/>
      <c r="H1168" s="10">
        <v>1</v>
      </c>
      <c r="I1168" s="19">
        <f t="shared" si="220"/>
        <v>1.7999999999999999E-2</v>
      </c>
      <c r="J1168" s="24"/>
      <c r="K1168" s="24"/>
      <c r="L1168" s="24"/>
    </row>
    <row r="1169" spans="1:12" s="7" customFormat="1" ht="20.100000000000001" customHeight="1" x14ac:dyDescent="0.25">
      <c r="A1169" s="24"/>
      <c r="B1169" s="24"/>
      <c r="C1169" s="44" t="s">
        <v>304</v>
      </c>
      <c r="D1169" s="19" t="s">
        <v>290</v>
      </c>
      <c r="E1169" s="21">
        <v>3.55</v>
      </c>
      <c r="F1169" s="21">
        <v>1.7</v>
      </c>
      <c r="G1169" s="10"/>
      <c r="H1169" s="10">
        <v>1</v>
      </c>
      <c r="I1169" s="19">
        <f t="shared" si="220"/>
        <v>6.0350000000000001</v>
      </c>
      <c r="J1169" s="24"/>
      <c r="K1169" s="24"/>
      <c r="L1169" s="24"/>
    </row>
    <row r="1170" spans="1:12" s="7" customFormat="1" ht="20.100000000000001" customHeight="1" x14ac:dyDescent="0.25">
      <c r="A1170" s="24"/>
      <c r="B1170" s="24"/>
      <c r="C1170" s="44"/>
      <c r="D1170" s="19"/>
      <c r="E1170" s="21">
        <v>0.25</v>
      </c>
      <c r="F1170" s="21">
        <v>0.1</v>
      </c>
      <c r="G1170" s="10"/>
      <c r="H1170" s="10">
        <v>-1</v>
      </c>
      <c r="I1170" s="19">
        <f t="shared" si="220"/>
        <v>-2.5000000000000001E-2</v>
      </c>
      <c r="J1170" s="24"/>
      <c r="K1170" s="24"/>
      <c r="L1170" s="24"/>
    </row>
    <row r="1171" spans="1:12" s="7" customFormat="1" ht="20.100000000000001" customHeight="1" x14ac:dyDescent="0.25">
      <c r="A1171" s="24"/>
      <c r="B1171" s="24"/>
      <c r="C1171" s="44" t="s">
        <v>312</v>
      </c>
      <c r="D1171" s="19" t="s">
        <v>268</v>
      </c>
      <c r="E1171" s="21">
        <v>7.7</v>
      </c>
      <c r="F1171" s="21">
        <v>3.9</v>
      </c>
      <c r="G1171" s="10"/>
      <c r="H1171" s="10">
        <v>1</v>
      </c>
      <c r="I1171" s="19">
        <f t="shared" si="220"/>
        <v>30.03</v>
      </c>
      <c r="J1171" s="24"/>
      <c r="K1171" s="24"/>
      <c r="L1171" s="24"/>
    </row>
    <row r="1172" spans="1:12" s="7" customFormat="1" ht="20.100000000000001" customHeight="1" x14ac:dyDescent="0.25">
      <c r="A1172" s="24"/>
      <c r="B1172" s="24"/>
      <c r="C1172" s="44"/>
      <c r="D1172" s="19"/>
      <c r="E1172" s="21">
        <v>0.25</v>
      </c>
      <c r="F1172" s="21">
        <v>0.25</v>
      </c>
      <c r="G1172" s="10"/>
      <c r="H1172" s="10">
        <v>-2</v>
      </c>
      <c r="I1172" s="19">
        <f t="shared" ref="I1172" si="221">ROUND(PRODUCT(E1172:H1172),3)</f>
        <v>-0.125</v>
      </c>
      <c r="J1172" s="24"/>
      <c r="K1172" s="24"/>
      <c r="L1172" s="24"/>
    </row>
    <row r="1173" spans="1:12" s="7" customFormat="1" ht="20.100000000000001" customHeight="1" x14ac:dyDescent="0.25">
      <c r="A1173" s="24"/>
      <c r="B1173" s="24"/>
      <c r="C1173" s="44"/>
      <c r="D1173" s="19"/>
      <c r="E1173" s="21">
        <v>0.25</v>
      </c>
      <c r="F1173" s="21">
        <v>0.1</v>
      </c>
      <c r="G1173" s="10"/>
      <c r="H1173" s="10">
        <v>-3</v>
      </c>
      <c r="I1173" s="19">
        <f t="shared" ref="I1173:I1178" si="222">ROUND(PRODUCT(E1173:H1173),3)</f>
        <v>-7.4999999999999997E-2</v>
      </c>
      <c r="J1173" s="24"/>
      <c r="K1173" s="24"/>
      <c r="L1173" s="24"/>
    </row>
    <row r="1174" spans="1:12" s="7" customFormat="1" ht="20.100000000000001" customHeight="1" x14ac:dyDescent="0.25">
      <c r="A1174" s="24"/>
      <c r="B1174" s="24"/>
      <c r="C1174" s="44"/>
      <c r="D1174" s="19"/>
      <c r="E1174" s="21">
        <v>1.3</v>
      </c>
      <c r="F1174" s="21">
        <v>0.25</v>
      </c>
      <c r="G1174" s="10"/>
      <c r="H1174" s="10">
        <v>1</v>
      </c>
      <c r="I1174" s="19">
        <f t="shared" si="222"/>
        <v>0.32500000000000001</v>
      </c>
      <c r="J1174" s="24"/>
      <c r="K1174" s="24"/>
      <c r="L1174" s="24"/>
    </row>
    <row r="1175" spans="1:12" s="7" customFormat="1" ht="20.100000000000001" customHeight="1" x14ac:dyDescent="0.25">
      <c r="A1175" s="24"/>
      <c r="B1175" s="24"/>
      <c r="C1175" s="44" t="s">
        <v>306</v>
      </c>
      <c r="D1175" s="44" t="s">
        <v>304</v>
      </c>
      <c r="E1175" s="21">
        <v>4.1500000000000004</v>
      </c>
      <c r="F1175" s="21">
        <v>4.05</v>
      </c>
      <c r="G1175" s="10"/>
      <c r="H1175" s="10">
        <v>1</v>
      </c>
      <c r="I1175" s="19">
        <f t="shared" si="222"/>
        <v>16.808</v>
      </c>
      <c r="J1175" s="24"/>
      <c r="K1175" s="24"/>
      <c r="L1175" s="24"/>
    </row>
    <row r="1176" spans="1:12" s="7" customFormat="1" ht="20.100000000000001" customHeight="1" x14ac:dyDescent="0.25">
      <c r="A1176" s="24"/>
      <c r="B1176" s="24"/>
      <c r="C1176" s="44"/>
      <c r="D1176" s="19"/>
      <c r="E1176" s="19">
        <v>1.2</v>
      </c>
      <c r="F1176" s="19">
        <v>0.15</v>
      </c>
      <c r="G1176" s="19"/>
      <c r="H1176" s="19">
        <v>1</v>
      </c>
      <c r="I1176" s="19">
        <f t="shared" si="222"/>
        <v>0.18</v>
      </c>
      <c r="J1176" s="24"/>
      <c r="K1176" s="24"/>
      <c r="L1176" s="24"/>
    </row>
    <row r="1177" spans="1:12" s="7" customFormat="1" ht="20.100000000000001" customHeight="1" x14ac:dyDescent="0.25">
      <c r="A1177" s="24"/>
      <c r="B1177" s="24"/>
      <c r="C1177" s="44"/>
      <c r="D1177" s="19"/>
      <c r="E1177" s="21">
        <v>0.25</v>
      </c>
      <c r="F1177" s="21">
        <v>0.1</v>
      </c>
      <c r="G1177" s="19"/>
      <c r="H1177" s="19">
        <v>-1</v>
      </c>
      <c r="I1177" s="19">
        <f t="shared" si="222"/>
        <v>-2.5000000000000001E-2</v>
      </c>
      <c r="J1177" s="24"/>
      <c r="K1177" s="24"/>
      <c r="L1177" s="24"/>
    </row>
    <row r="1178" spans="1:12" s="7" customFormat="1" ht="20.100000000000001" customHeight="1" x14ac:dyDescent="0.25">
      <c r="A1178" s="24"/>
      <c r="B1178" s="24"/>
      <c r="C1178" s="44"/>
      <c r="D1178" s="19"/>
      <c r="E1178" s="21">
        <v>0.25</v>
      </c>
      <c r="F1178" s="21">
        <v>0.25</v>
      </c>
      <c r="G1178" s="19"/>
      <c r="H1178" s="19">
        <v>-1</v>
      </c>
      <c r="I1178" s="19">
        <f t="shared" si="222"/>
        <v>-6.3E-2</v>
      </c>
      <c r="J1178" s="24"/>
      <c r="K1178" s="24"/>
      <c r="L1178" s="24"/>
    </row>
    <row r="1179" spans="1:12" s="7" customFormat="1" ht="20.100000000000001" customHeight="1" x14ac:dyDescent="0.25">
      <c r="A1179" s="24"/>
      <c r="B1179" s="24"/>
      <c r="C1179" s="44"/>
      <c r="D1179" s="19"/>
      <c r="E1179" s="21"/>
      <c r="F1179" s="21"/>
      <c r="G1179" s="19"/>
      <c r="H1179" s="19"/>
      <c r="I1179" s="19"/>
      <c r="J1179" s="24"/>
      <c r="K1179" s="24"/>
      <c r="L1179" s="24"/>
    </row>
    <row r="1180" spans="1:12" s="7" customFormat="1" ht="20.100000000000001" customHeight="1" x14ac:dyDescent="0.25">
      <c r="A1180" s="24"/>
      <c r="B1180" s="24"/>
      <c r="C1180" s="44"/>
      <c r="D1180" s="19"/>
      <c r="E1180" s="19"/>
      <c r="F1180" s="19"/>
      <c r="G1180" s="19"/>
      <c r="H1180" s="19"/>
      <c r="I1180" s="19"/>
      <c r="J1180" s="24"/>
      <c r="K1180" s="24"/>
      <c r="L1180" s="24"/>
    </row>
    <row r="1181" spans="1:12" s="7" customFormat="1" ht="20.100000000000001" customHeight="1" x14ac:dyDescent="0.25">
      <c r="A1181" s="16" t="s">
        <v>34</v>
      </c>
      <c r="B1181" s="17" t="s">
        <v>35</v>
      </c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s="7" customFormat="1" ht="20.100000000000001" customHeight="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s="7" customFormat="1" ht="47.25" x14ac:dyDescent="0.25">
      <c r="A1183" s="11" t="s">
        <v>36</v>
      </c>
      <c r="B1183" s="12" t="s">
        <v>37</v>
      </c>
      <c r="C1183" s="13"/>
      <c r="D1183" s="14"/>
      <c r="E1183" s="14"/>
      <c r="F1183" s="14"/>
      <c r="G1183" s="14"/>
      <c r="H1183" s="14"/>
      <c r="I1183" s="14"/>
      <c r="J1183" s="23">
        <f>SUM(I1184:I1211)</f>
        <v>107.45000000000002</v>
      </c>
      <c r="K1183" s="20" t="s">
        <v>38</v>
      </c>
      <c r="L1183" s="14"/>
    </row>
    <row r="1184" spans="1:12" s="7" customFormat="1" ht="20.100000000000001" customHeight="1" x14ac:dyDescent="0.25">
      <c r="A1184" s="1"/>
      <c r="B1184" s="1"/>
      <c r="C1184" s="1"/>
      <c r="D1184" s="1"/>
      <c r="E1184" s="21">
        <v>2.85</v>
      </c>
      <c r="F1184" s="21"/>
      <c r="G1184" s="10"/>
      <c r="H1184" s="21">
        <v>2</v>
      </c>
      <c r="I1184" s="19">
        <f>ROUND(PRODUCT(E1184:H1184),3)</f>
        <v>5.7</v>
      </c>
      <c r="J1184" s="1"/>
      <c r="K1184" s="1"/>
      <c r="L1184" s="1"/>
    </row>
    <row r="1185" spans="1:12" s="7" customFormat="1" ht="20.100000000000001" customHeight="1" x14ac:dyDescent="0.25">
      <c r="A1185" s="1"/>
      <c r="B1185" s="1"/>
      <c r="C1185" s="1"/>
      <c r="D1185" s="1"/>
      <c r="E1185" s="21">
        <v>3</v>
      </c>
      <c r="F1185" s="21"/>
      <c r="G1185" s="10"/>
      <c r="H1185" s="21">
        <v>2</v>
      </c>
      <c r="I1185" s="19">
        <f t="shared" ref="I1185:I1210" si="223">ROUND(PRODUCT(E1185:H1185),3)</f>
        <v>6</v>
      </c>
      <c r="J1185" s="1"/>
      <c r="K1185" s="1"/>
      <c r="L1185" s="1"/>
    </row>
    <row r="1186" spans="1:12" s="7" customFormat="1" ht="20.100000000000001" customHeight="1" x14ac:dyDescent="0.25">
      <c r="A1186" s="1"/>
      <c r="B1186" s="1"/>
      <c r="C1186" s="1"/>
      <c r="D1186" s="1"/>
      <c r="E1186" s="21">
        <v>2.7</v>
      </c>
      <c r="F1186" s="21"/>
      <c r="G1186" s="10"/>
      <c r="H1186" s="21">
        <v>2</v>
      </c>
      <c r="I1186" s="19">
        <f t="shared" si="223"/>
        <v>5.4</v>
      </c>
      <c r="J1186" s="1"/>
      <c r="K1186" s="1"/>
      <c r="L1186" s="1"/>
    </row>
    <row r="1187" spans="1:12" s="7" customFormat="1" ht="20.100000000000001" customHeight="1" x14ac:dyDescent="0.25">
      <c r="A1187" s="1"/>
      <c r="B1187" s="1"/>
      <c r="C1187" s="1"/>
      <c r="D1187" s="1"/>
      <c r="E1187" s="21">
        <v>3.05</v>
      </c>
      <c r="F1187" s="21"/>
      <c r="G1187" s="10"/>
      <c r="H1187" s="21">
        <v>2</v>
      </c>
      <c r="I1187" s="19">
        <f t="shared" si="223"/>
        <v>6.1</v>
      </c>
      <c r="J1187" s="1"/>
      <c r="K1187" s="1"/>
      <c r="L1187" s="1"/>
    </row>
    <row r="1188" spans="1:12" s="7" customFormat="1" ht="20.100000000000001" customHeight="1" x14ac:dyDescent="0.25">
      <c r="A1188" s="1"/>
      <c r="B1188" s="1"/>
      <c r="C1188" s="1"/>
      <c r="D1188" s="1"/>
      <c r="E1188" s="21">
        <v>1.2</v>
      </c>
      <c r="F1188" s="21"/>
      <c r="G1188" s="10"/>
      <c r="H1188" s="21">
        <v>3</v>
      </c>
      <c r="I1188" s="19">
        <f t="shared" si="223"/>
        <v>3.6</v>
      </c>
      <c r="J1188" s="1"/>
      <c r="K1188" s="1"/>
      <c r="L1188" s="1"/>
    </row>
    <row r="1189" spans="1:12" s="7" customFormat="1" ht="20.100000000000001" customHeight="1" x14ac:dyDescent="0.25">
      <c r="A1189" s="1"/>
      <c r="B1189" s="1"/>
      <c r="C1189" s="1"/>
      <c r="D1189" s="1"/>
      <c r="E1189" s="21">
        <v>2.75</v>
      </c>
      <c r="F1189" s="21"/>
      <c r="G1189" s="10"/>
      <c r="H1189" s="21">
        <v>1</v>
      </c>
      <c r="I1189" s="19">
        <f t="shared" si="223"/>
        <v>2.75</v>
      </c>
      <c r="J1189" s="1"/>
      <c r="K1189" s="1"/>
      <c r="L1189" s="1"/>
    </row>
    <row r="1190" spans="1:12" s="7" customFormat="1" ht="20.100000000000001" customHeight="1" x14ac:dyDescent="0.25">
      <c r="A1190" s="1"/>
      <c r="B1190" s="1"/>
      <c r="C1190" s="1"/>
      <c r="D1190" s="1"/>
      <c r="E1190" s="21">
        <v>2.4</v>
      </c>
      <c r="F1190" s="21"/>
      <c r="G1190" s="10"/>
      <c r="H1190" s="21">
        <v>1</v>
      </c>
      <c r="I1190" s="19">
        <f t="shared" si="223"/>
        <v>2.4</v>
      </c>
      <c r="J1190" s="1"/>
      <c r="K1190" s="1"/>
      <c r="L1190" s="1"/>
    </row>
    <row r="1191" spans="1:12" s="7" customFormat="1" ht="20.100000000000001" customHeight="1" x14ac:dyDescent="0.25">
      <c r="A1191" s="1"/>
      <c r="B1191" s="1"/>
      <c r="C1191" s="1"/>
      <c r="D1191" s="1"/>
      <c r="E1191" s="19">
        <v>2.35</v>
      </c>
      <c r="F1191" s="19"/>
      <c r="G1191" s="19"/>
      <c r="H1191" s="19">
        <v>2</v>
      </c>
      <c r="I1191" s="19">
        <f t="shared" si="223"/>
        <v>4.7</v>
      </c>
      <c r="J1191" s="1"/>
      <c r="K1191" s="1"/>
      <c r="L1191" s="1"/>
    </row>
    <row r="1192" spans="1:12" s="7" customFormat="1" ht="20.100000000000001" customHeight="1" x14ac:dyDescent="0.25">
      <c r="A1192" s="1"/>
      <c r="B1192" s="1"/>
      <c r="C1192" s="1"/>
      <c r="D1192" s="1"/>
      <c r="E1192" s="19">
        <v>4.2</v>
      </c>
      <c r="F1192" s="19"/>
      <c r="G1192" s="19"/>
      <c r="H1192" s="19">
        <v>1</v>
      </c>
      <c r="I1192" s="19">
        <f t="shared" si="223"/>
        <v>4.2</v>
      </c>
      <c r="J1192" s="1"/>
      <c r="K1192" s="1"/>
      <c r="L1192" s="1"/>
    </row>
    <row r="1193" spans="1:12" s="7" customFormat="1" ht="20.100000000000001" customHeight="1" x14ac:dyDescent="0.25">
      <c r="A1193" s="1"/>
      <c r="B1193" s="1"/>
      <c r="C1193" s="1"/>
      <c r="D1193" s="1"/>
      <c r="E1193" s="19">
        <f>0.1+0.15</f>
        <v>0.25</v>
      </c>
      <c r="F1193" s="19"/>
      <c r="G1193" s="19"/>
      <c r="H1193" s="19">
        <v>1</v>
      </c>
      <c r="I1193" s="19">
        <f t="shared" si="223"/>
        <v>0.25</v>
      </c>
      <c r="J1193" s="1"/>
      <c r="K1193" s="1"/>
      <c r="L1193" s="1"/>
    </row>
    <row r="1194" spans="1:12" s="7" customFormat="1" ht="20.100000000000001" customHeight="1" x14ac:dyDescent="0.25">
      <c r="A1194" s="1"/>
      <c r="B1194" s="1"/>
      <c r="C1194" s="1"/>
      <c r="D1194" s="1"/>
      <c r="E1194" s="19">
        <f>0.25+0.3+0.15</f>
        <v>0.70000000000000007</v>
      </c>
      <c r="F1194" s="19"/>
      <c r="G1194" s="19"/>
      <c r="H1194" s="19">
        <v>1</v>
      </c>
      <c r="I1194" s="19">
        <f t="shared" si="223"/>
        <v>0.7</v>
      </c>
      <c r="J1194" s="1"/>
      <c r="K1194" s="1"/>
      <c r="L1194" s="1"/>
    </row>
    <row r="1195" spans="1:12" s="7" customFormat="1" ht="20.100000000000001" customHeight="1" x14ac:dyDescent="0.25">
      <c r="A1195" s="1"/>
      <c r="B1195" s="1"/>
      <c r="C1195" s="1"/>
      <c r="D1195" s="1"/>
      <c r="E1195" s="19">
        <f>0.25+0.3</f>
        <v>0.55000000000000004</v>
      </c>
      <c r="F1195" s="19"/>
      <c r="G1195" s="19"/>
      <c r="H1195" s="19">
        <v>1</v>
      </c>
      <c r="I1195" s="19">
        <f t="shared" si="223"/>
        <v>0.55000000000000004</v>
      </c>
      <c r="J1195" s="1"/>
      <c r="K1195" s="1"/>
      <c r="L1195" s="1"/>
    </row>
    <row r="1196" spans="1:12" s="7" customFormat="1" ht="20.100000000000001" customHeight="1" x14ac:dyDescent="0.25">
      <c r="A1196" s="1"/>
      <c r="B1196" s="1"/>
      <c r="C1196" s="1"/>
      <c r="D1196" s="1"/>
      <c r="E1196" s="19">
        <f>0.15+0.3+0.15</f>
        <v>0.6</v>
      </c>
      <c r="F1196" s="19"/>
      <c r="G1196" s="19"/>
      <c r="H1196" s="19">
        <v>1</v>
      </c>
      <c r="I1196" s="19">
        <f t="shared" si="223"/>
        <v>0.6</v>
      </c>
      <c r="J1196" s="1"/>
      <c r="K1196" s="1"/>
      <c r="L1196" s="1"/>
    </row>
    <row r="1197" spans="1:12" s="7" customFormat="1" ht="20.100000000000001" customHeight="1" x14ac:dyDescent="0.25">
      <c r="A1197" s="1"/>
      <c r="B1197" s="1"/>
      <c r="C1197" s="1"/>
      <c r="D1197" s="1"/>
      <c r="E1197" s="19">
        <v>5.8</v>
      </c>
      <c r="F1197" s="19"/>
      <c r="G1197" s="19"/>
      <c r="H1197" s="19">
        <v>1</v>
      </c>
      <c r="I1197" s="19">
        <f t="shared" si="223"/>
        <v>5.8</v>
      </c>
      <c r="J1197" s="1"/>
      <c r="K1197" s="1"/>
      <c r="L1197" s="1"/>
    </row>
    <row r="1198" spans="1:12" s="7" customFormat="1" ht="20.100000000000001" customHeight="1" x14ac:dyDescent="0.25">
      <c r="A1198" s="1"/>
      <c r="B1198" s="1"/>
      <c r="C1198" s="1"/>
      <c r="D1198" s="1"/>
      <c r="E1198" s="19">
        <v>6.15</v>
      </c>
      <c r="F1198" s="19"/>
      <c r="G1198" s="19"/>
      <c r="H1198" s="19">
        <v>2</v>
      </c>
      <c r="I1198" s="19">
        <f t="shared" si="223"/>
        <v>12.3</v>
      </c>
      <c r="J1198" s="1"/>
      <c r="K1198" s="1"/>
      <c r="L1198" s="1"/>
    </row>
    <row r="1199" spans="1:12" s="7" customFormat="1" ht="20.100000000000001" customHeight="1" x14ac:dyDescent="0.25">
      <c r="A1199" s="1"/>
      <c r="B1199" s="1"/>
      <c r="C1199" s="1"/>
      <c r="D1199" s="1"/>
      <c r="E1199" s="19">
        <v>6.1</v>
      </c>
      <c r="F1199" s="19"/>
      <c r="G1199" s="19"/>
      <c r="H1199" s="19">
        <v>2</v>
      </c>
      <c r="I1199" s="19">
        <f t="shared" si="223"/>
        <v>12.2</v>
      </c>
      <c r="J1199" s="1"/>
      <c r="K1199" s="1"/>
      <c r="L1199" s="1"/>
    </row>
    <row r="1200" spans="1:12" s="7" customFormat="1" ht="20.100000000000001" customHeight="1" x14ac:dyDescent="0.25">
      <c r="A1200" s="1"/>
      <c r="B1200" s="1"/>
      <c r="C1200" s="1"/>
      <c r="D1200" s="1"/>
      <c r="E1200" s="19">
        <v>1.8</v>
      </c>
      <c r="F1200" s="19"/>
      <c r="G1200" s="19"/>
      <c r="H1200" s="19">
        <v>1</v>
      </c>
      <c r="I1200" s="19">
        <f t="shared" si="223"/>
        <v>1.8</v>
      </c>
      <c r="J1200" s="1"/>
      <c r="K1200" s="1"/>
      <c r="L1200" s="1"/>
    </row>
    <row r="1201" spans="1:12" s="7" customFormat="1" ht="20.100000000000001" customHeight="1" x14ac:dyDescent="0.25">
      <c r="A1201" s="1"/>
      <c r="B1201" s="1"/>
      <c r="C1201" s="1"/>
      <c r="D1201" s="1"/>
      <c r="E1201" s="19">
        <v>1.6</v>
      </c>
      <c r="F1201" s="19"/>
      <c r="G1201" s="19"/>
      <c r="H1201" s="19">
        <v>1</v>
      </c>
      <c r="I1201" s="19">
        <f t="shared" si="223"/>
        <v>1.6</v>
      </c>
      <c r="J1201" s="1"/>
      <c r="K1201" s="1"/>
      <c r="L1201" s="1"/>
    </row>
    <row r="1202" spans="1:12" s="7" customFormat="1" ht="20.100000000000001" customHeight="1" x14ac:dyDescent="0.25">
      <c r="A1202" s="1"/>
      <c r="B1202" s="1"/>
      <c r="C1202" s="1"/>
      <c r="D1202" s="1"/>
      <c r="E1202" s="19">
        <v>3.7</v>
      </c>
      <c r="F1202" s="19"/>
      <c r="G1202" s="19"/>
      <c r="H1202" s="19">
        <v>1</v>
      </c>
      <c r="I1202" s="19">
        <f t="shared" si="223"/>
        <v>3.7</v>
      </c>
      <c r="J1202" s="1"/>
      <c r="K1202" s="1"/>
      <c r="L1202" s="1"/>
    </row>
    <row r="1203" spans="1:12" s="7" customFormat="1" ht="20.100000000000001" customHeight="1" x14ac:dyDescent="0.25">
      <c r="A1203" s="1"/>
      <c r="B1203" s="1"/>
      <c r="C1203" s="1"/>
      <c r="D1203" s="1"/>
      <c r="E1203" s="19">
        <v>2.4</v>
      </c>
      <c r="F1203" s="19"/>
      <c r="G1203" s="19"/>
      <c r="H1203" s="19">
        <v>1</v>
      </c>
      <c r="I1203" s="19">
        <f t="shared" si="223"/>
        <v>2.4</v>
      </c>
      <c r="J1203" s="1"/>
      <c r="K1203" s="1"/>
      <c r="L1203" s="1"/>
    </row>
    <row r="1204" spans="1:12" s="7" customFormat="1" ht="20.100000000000001" customHeight="1" x14ac:dyDescent="0.25">
      <c r="A1204" s="1"/>
      <c r="B1204" s="1"/>
      <c r="C1204" s="1"/>
      <c r="D1204" s="1"/>
      <c r="E1204" s="19">
        <v>3.8</v>
      </c>
      <c r="F1204" s="19"/>
      <c r="G1204" s="19"/>
      <c r="H1204" s="19">
        <v>1</v>
      </c>
      <c r="I1204" s="19">
        <f t="shared" si="223"/>
        <v>3.8</v>
      </c>
      <c r="J1204" s="1"/>
      <c r="K1204" s="1"/>
      <c r="L1204" s="1"/>
    </row>
    <row r="1205" spans="1:12" s="7" customFormat="1" ht="20.100000000000001" customHeight="1" x14ac:dyDescent="0.25">
      <c r="A1205" s="1"/>
      <c r="B1205" s="1"/>
      <c r="C1205" s="1"/>
      <c r="D1205" s="1"/>
      <c r="E1205" s="19">
        <v>2.65</v>
      </c>
      <c r="F1205" s="19"/>
      <c r="G1205" s="19"/>
      <c r="H1205" s="19">
        <v>1</v>
      </c>
      <c r="I1205" s="19">
        <f t="shared" si="223"/>
        <v>2.65</v>
      </c>
      <c r="J1205" s="1"/>
      <c r="K1205" s="1"/>
      <c r="L1205" s="1"/>
    </row>
    <row r="1206" spans="1:12" s="7" customFormat="1" ht="20.100000000000001" customHeight="1" x14ac:dyDescent="0.25">
      <c r="A1206" s="1"/>
      <c r="B1206" s="1"/>
      <c r="C1206" s="1"/>
      <c r="D1206" s="1"/>
      <c r="E1206" s="19">
        <v>4.2</v>
      </c>
      <c r="F1206" s="19"/>
      <c r="G1206" s="19"/>
      <c r="H1206" s="19">
        <v>3</v>
      </c>
      <c r="I1206" s="19">
        <f t="shared" si="223"/>
        <v>12.6</v>
      </c>
      <c r="J1206" s="1"/>
      <c r="K1206" s="1"/>
      <c r="L1206" s="1"/>
    </row>
    <row r="1207" spans="1:12" s="7" customFormat="1" ht="20.100000000000001" customHeight="1" x14ac:dyDescent="0.25">
      <c r="A1207" s="1"/>
      <c r="B1207" s="1"/>
      <c r="C1207" s="1"/>
      <c r="D1207" s="1"/>
      <c r="E1207" s="19">
        <v>3.95</v>
      </c>
      <c r="F1207" s="19"/>
      <c r="G1207" s="19"/>
      <c r="H1207" s="19">
        <v>1</v>
      </c>
      <c r="I1207" s="19">
        <f t="shared" si="223"/>
        <v>3.95</v>
      </c>
      <c r="J1207" s="1"/>
      <c r="K1207" s="1"/>
      <c r="L1207" s="1"/>
    </row>
    <row r="1208" spans="1:12" s="7" customFormat="1" ht="20.100000000000001" customHeight="1" x14ac:dyDescent="0.25">
      <c r="A1208" s="1"/>
      <c r="B1208" s="1"/>
      <c r="C1208" s="1"/>
      <c r="D1208" s="1"/>
      <c r="E1208" s="19">
        <f>0.1+0.3</f>
        <v>0.4</v>
      </c>
      <c r="F1208" s="19"/>
      <c r="G1208" s="19"/>
      <c r="H1208" s="19">
        <v>1</v>
      </c>
      <c r="I1208" s="19">
        <f t="shared" si="223"/>
        <v>0.4</v>
      </c>
      <c r="J1208" s="1"/>
      <c r="K1208" s="1"/>
      <c r="L1208" s="1"/>
    </row>
    <row r="1209" spans="1:12" s="7" customFormat="1" ht="20.100000000000001" customHeight="1" x14ac:dyDescent="0.25">
      <c r="A1209" s="1"/>
      <c r="B1209" s="1"/>
      <c r="C1209" s="1"/>
      <c r="D1209" s="1"/>
      <c r="E1209" s="19">
        <f>0.3+0.3</f>
        <v>0.6</v>
      </c>
      <c r="F1209" s="19"/>
      <c r="G1209" s="19"/>
      <c r="H1209" s="19">
        <v>1</v>
      </c>
      <c r="I1209" s="19">
        <f t="shared" si="223"/>
        <v>0.6</v>
      </c>
      <c r="J1209" s="1"/>
      <c r="K1209" s="1"/>
      <c r="L1209" s="1"/>
    </row>
    <row r="1210" spans="1:12" s="7" customFormat="1" ht="20.100000000000001" customHeight="1" x14ac:dyDescent="0.25">
      <c r="A1210" s="1"/>
      <c r="B1210" s="1"/>
      <c r="C1210" s="1"/>
      <c r="D1210" s="1"/>
      <c r="E1210" s="19">
        <f>0.3+0.4</f>
        <v>0.7</v>
      </c>
      <c r="F1210" s="19"/>
      <c r="G1210" s="19"/>
      <c r="H1210" s="19">
        <v>1</v>
      </c>
      <c r="I1210" s="19">
        <f t="shared" si="223"/>
        <v>0.7</v>
      </c>
      <c r="J1210" s="1"/>
      <c r="K1210" s="1"/>
      <c r="L1210" s="1"/>
    </row>
    <row r="1211" spans="1:12" s="7" customFormat="1" ht="20.100000000000001" customHeight="1" x14ac:dyDescent="0.25">
      <c r="A1211" s="1"/>
      <c r="B1211" s="1"/>
      <c r="C1211" s="1"/>
      <c r="D1211" s="1"/>
      <c r="E1211" s="15"/>
      <c r="F1211" s="21"/>
      <c r="G1211" s="10"/>
      <c r="H1211" s="10"/>
      <c r="I1211" s="15"/>
      <c r="J1211" s="1"/>
      <c r="K1211" s="1"/>
      <c r="L1211" s="1"/>
    </row>
    <row r="1212" spans="1:12" s="7" customFormat="1" ht="20.100000000000001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s="7" customFormat="1" ht="47.25" x14ac:dyDescent="0.25">
      <c r="A1213" s="11" t="s">
        <v>39</v>
      </c>
      <c r="B1213" s="12" t="s">
        <v>40</v>
      </c>
      <c r="C1213" s="13"/>
      <c r="D1213" s="14"/>
      <c r="E1213" s="14"/>
      <c r="F1213" s="14"/>
      <c r="G1213" s="14"/>
      <c r="H1213" s="14"/>
      <c r="I1213" s="14"/>
      <c r="J1213" s="23">
        <f>SUM(I1214:I1236)</f>
        <v>100.11</v>
      </c>
      <c r="K1213" s="20" t="s">
        <v>38</v>
      </c>
      <c r="L1213" s="14"/>
    </row>
    <row r="1214" spans="1:12" s="7" customFormat="1" ht="20.100000000000001" customHeight="1" x14ac:dyDescent="0.25">
      <c r="A1214" s="1"/>
      <c r="B1214" s="1"/>
      <c r="C1214" s="1"/>
      <c r="D1214" s="1"/>
      <c r="E1214" s="21">
        <v>17.899999999999999</v>
      </c>
      <c r="F1214" s="21"/>
      <c r="G1214" s="10"/>
      <c r="H1214" s="21">
        <v>1</v>
      </c>
      <c r="I1214" s="19">
        <f>ROUND(PRODUCT(E1214:H1214),3)</f>
        <v>17.899999999999999</v>
      </c>
      <c r="J1214" s="1"/>
      <c r="K1214" s="1"/>
      <c r="L1214" s="1"/>
    </row>
    <row r="1215" spans="1:12" s="7" customFormat="1" ht="20.100000000000001" customHeight="1" x14ac:dyDescent="0.25">
      <c r="A1215" s="1"/>
      <c r="B1215" s="1"/>
      <c r="C1215" s="1"/>
      <c r="D1215" s="1"/>
      <c r="E1215" s="21">
        <v>0.25</v>
      </c>
      <c r="F1215" s="21"/>
      <c r="G1215" s="10"/>
      <c r="H1215" s="21">
        <v>6</v>
      </c>
      <c r="I1215" s="19">
        <f t="shared" ref="I1215:I1216" si="224">ROUND(PRODUCT(E1215:H1215),3)</f>
        <v>1.5</v>
      </c>
      <c r="J1215" s="1"/>
      <c r="K1215" s="1"/>
      <c r="L1215" s="1"/>
    </row>
    <row r="1216" spans="1:12" s="7" customFormat="1" ht="20.100000000000001" customHeight="1" x14ac:dyDescent="0.25">
      <c r="A1216" s="1"/>
      <c r="B1216" s="1"/>
      <c r="C1216" s="1"/>
      <c r="D1216" s="1"/>
      <c r="E1216" s="21">
        <v>0.4</v>
      </c>
      <c r="F1216" s="21"/>
      <c r="G1216" s="10"/>
      <c r="H1216" s="21">
        <v>2</v>
      </c>
      <c r="I1216" s="19">
        <f t="shared" si="224"/>
        <v>0.8</v>
      </c>
      <c r="J1216" s="1"/>
      <c r="K1216" s="1"/>
      <c r="L1216" s="1"/>
    </row>
    <row r="1217" spans="1:12" s="7" customFormat="1" ht="20.100000000000001" customHeight="1" x14ac:dyDescent="0.25">
      <c r="A1217" s="1"/>
      <c r="B1217" s="1"/>
      <c r="C1217" s="1"/>
      <c r="D1217" s="1"/>
      <c r="E1217" s="21">
        <v>17.899999999999999</v>
      </c>
      <c r="F1217" s="21"/>
      <c r="G1217" s="10"/>
      <c r="H1217" s="21">
        <v>1</v>
      </c>
      <c r="I1217" s="19">
        <f t="shared" ref="I1217:I1228" si="225">ROUND(PRODUCT(E1217:H1217),3)</f>
        <v>17.899999999999999</v>
      </c>
      <c r="J1217" s="1"/>
      <c r="K1217" s="1"/>
      <c r="L1217" s="1"/>
    </row>
    <row r="1218" spans="1:12" s="7" customFormat="1" ht="20.100000000000001" customHeight="1" x14ac:dyDescent="0.25">
      <c r="A1218" s="1"/>
      <c r="B1218" s="1"/>
      <c r="C1218" s="1"/>
      <c r="D1218" s="1"/>
      <c r="E1218" s="21"/>
      <c r="F1218" s="21">
        <v>1.1499999999999999</v>
      </c>
      <c r="G1218" s="10"/>
      <c r="H1218" s="21">
        <v>-6</v>
      </c>
      <c r="I1218" s="19">
        <f t="shared" si="225"/>
        <v>-6.9</v>
      </c>
      <c r="J1218" s="1"/>
      <c r="K1218" s="1"/>
      <c r="L1218" s="1"/>
    </row>
    <row r="1219" spans="1:12" s="7" customFormat="1" ht="20.100000000000001" customHeight="1" x14ac:dyDescent="0.25">
      <c r="A1219" s="1"/>
      <c r="B1219" s="1"/>
      <c r="C1219" s="1"/>
      <c r="D1219" s="1"/>
      <c r="E1219" s="21"/>
      <c r="F1219" s="21">
        <v>0.1</v>
      </c>
      <c r="G1219" s="10"/>
      <c r="H1219" s="21">
        <v>2</v>
      </c>
      <c r="I1219" s="19">
        <f t="shared" si="225"/>
        <v>0.2</v>
      </c>
      <c r="J1219" s="1"/>
      <c r="K1219" s="1"/>
      <c r="L1219" s="1"/>
    </row>
    <row r="1220" spans="1:12" s="7" customFormat="1" ht="20.100000000000001" customHeight="1" x14ac:dyDescent="0.25">
      <c r="A1220" s="1"/>
      <c r="B1220" s="1"/>
      <c r="C1220" s="1"/>
      <c r="D1220" s="1"/>
      <c r="E1220" s="21"/>
      <c r="F1220" s="21">
        <v>0.14000000000000001</v>
      </c>
      <c r="G1220" s="10"/>
      <c r="H1220" s="21">
        <v>4</v>
      </c>
      <c r="I1220" s="19">
        <f t="shared" si="225"/>
        <v>0.56000000000000005</v>
      </c>
      <c r="J1220" s="1"/>
      <c r="K1220" s="1"/>
      <c r="L1220" s="1"/>
    </row>
    <row r="1221" spans="1:12" s="7" customFormat="1" ht="20.100000000000001" customHeight="1" x14ac:dyDescent="0.25">
      <c r="A1221" s="1"/>
      <c r="B1221" s="1"/>
      <c r="C1221" s="1"/>
      <c r="D1221" s="1"/>
      <c r="E1221" s="21">
        <v>14.85</v>
      </c>
      <c r="F1221" s="21"/>
      <c r="G1221" s="10"/>
      <c r="H1221" s="21">
        <v>1</v>
      </c>
      <c r="I1221" s="19">
        <f t="shared" si="225"/>
        <v>14.85</v>
      </c>
      <c r="J1221" s="1"/>
      <c r="K1221" s="1"/>
      <c r="L1221" s="1"/>
    </row>
    <row r="1222" spans="1:12" s="7" customFormat="1" ht="20.100000000000001" customHeight="1" x14ac:dyDescent="0.25">
      <c r="A1222" s="1"/>
      <c r="B1222" s="1"/>
      <c r="C1222" s="1"/>
      <c r="D1222" s="1"/>
      <c r="E1222" s="21"/>
      <c r="F1222" s="21">
        <v>1.1499999999999999</v>
      </c>
      <c r="G1222" s="10"/>
      <c r="H1222" s="21">
        <v>-5</v>
      </c>
      <c r="I1222" s="19">
        <f t="shared" si="225"/>
        <v>-5.75</v>
      </c>
      <c r="J1222" s="1"/>
      <c r="K1222" s="1"/>
      <c r="L1222" s="1"/>
    </row>
    <row r="1223" spans="1:12" s="7" customFormat="1" ht="20.100000000000001" customHeight="1" x14ac:dyDescent="0.25">
      <c r="A1223" s="1"/>
      <c r="B1223" s="1"/>
      <c r="C1223" s="1"/>
      <c r="D1223" s="1"/>
      <c r="E1223" s="21">
        <v>3.45</v>
      </c>
      <c r="F1223" s="21"/>
      <c r="G1223" s="10"/>
      <c r="H1223" s="21">
        <v>1</v>
      </c>
      <c r="I1223" s="19">
        <f t="shared" si="225"/>
        <v>3.45</v>
      </c>
      <c r="J1223" s="1"/>
      <c r="K1223" s="1"/>
      <c r="L1223" s="1"/>
    </row>
    <row r="1224" spans="1:12" s="7" customFormat="1" ht="20.100000000000001" customHeight="1" x14ac:dyDescent="0.25">
      <c r="A1224" s="1"/>
      <c r="B1224" s="1"/>
      <c r="C1224" s="1"/>
      <c r="D1224" s="1"/>
      <c r="E1224" s="21">
        <v>12.2</v>
      </c>
      <c r="F1224" s="21"/>
      <c r="G1224" s="10"/>
      <c r="H1224" s="21">
        <v>1</v>
      </c>
      <c r="I1224" s="19">
        <f t="shared" si="225"/>
        <v>12.2</v>
      </c>
      <c r="J1224" s="1"/>
      <c r="K1224" s="1"/>
      <c r="L1224" s="1"/>
    </row>
    <row r="1225" spans="1:12" s="7" customFormat="1" ht="20.100000000000001" customHeight="1" x14ac:dyDescent="0.25">
      <c r="A1225" s="1"/>
      <c r="B1225" s="1"/>
      <c r="C1225" s="1"/>
      <c r="D1225" s="1"/>
      <c r="E1225" s="21"/>
      <c r="F1225" s="21">
        <v>1.1499999999999999</v>
      </c>
      <c r="G1225" s="10"/>
      <c r="H1225" s="21">
        <v>-2</v>
      </c>
      <c r="I1225" s="19">
        <f t="shared" ref="I1225" si="226">ROUND(PRODUCT(E1225:H1225),3)</f>
        <v>-2.2999999999999998</v>
      </c>
      <c r="J1225" s="1"/>
      <c r="K1225" s="1"/>
      <c r="L1225" s="1"/>
    </row>
    <row r="1226" spans="1:12" s="7" customFormat="1" ht="20.100000000000001" customHeight="1" x14ac:dyDescent="0.25">
      <c r="A1226" s="1"/>
      <c r="B1226" s="1"/>
      <c r="C1226" s="1"/>
      <c r="D1226" s="1"/>
      <c r="E1226" s="21">
        <v>4.3</v>
      </c>
      <c r="F1226" s="21"/>
      <c r="G1226" s="10"/>
      <c r="H1226" s="21">
        <v>1</v>
      </c>
      <c r="I1226" s="19">
        <f t="shared" si="225"/>
        <v>4.3</v>
      </c>
      <c r="J1226" s="1"/>
      <c r="K1226" s="1"/>
      <c r="L1226" s="1"/>
    </row>
    <row r="1227" spans="1:12" s="7" customFormat="1" ht="20.100000000000001" customHeight="1" x14ac:dyDescent="0.25">
      <c r="A1227" s="1"/>
      <c r="B1227" s="1"/>
      <c r="C1227" s="1"/>
      <c r="D1227" s="1"/>
      <c r="E1227" s="21">
        <v>14.25</v>
      </c>
      <c r="F1227" s="21"/>
      <c r="G1227" s="10"/>
      <c r="H1227" s="10">
        <v>1</v>
      </c>
      <c r="I1227" s="19">
        <f t="shared" si="225"/>
        <v>14.25</v>
      </c>
      <c r="J1227" s="1"/>
      <c r="K1227" s="1"/>
      <c r="L1227" s="1"/>
    </row>
    <row r="1228" spans="1:12" s="7" customFormat="1" ht="20.100000000000001" customHeight="1" x14ac:dyDescent="0.25">
      <c r="A1228" s="1"/>
      <c r="B1228" s="1"/>
      <c r="C1228" s="1"/>
      <c r="D1228" s="1"/>
      <c r="E1228" s="21"/>
      <c r="F1228" s="21">
        <v>1.1499999999999999</v>
      </c>
      <c r="G1228" s="10"/>
      <c r="H1228" s="21">
        <v>-1</v>
      </c>
      <c r="I1228" s="19">
        <f t="shared" si="225"/>
        <v>-1.1499999999999999</v>
      </c>
      <c r="J1228" s="1"/>
      <c r="K1228" s="1"/>
      <c r="L1228" s="1"/>
    </row>
    <row r="1229" spans="1:12" s="7" customFormat="1" ht="20.100000000000001" customHeight="1" x14ac:dyDescent="0.25">
      <c r="A1229" s="1"/>
      <c r="B1229" s="1"/>
      <c r="C1229" s="1"/>
      <c r="D1229" s="1"/>
      <c r="E1229" s="21"/>
      <c r="F1229" s="21">
        <v>2.2999999999999998</v>
      </c>
      <c r="G1229" s="10"/>
      <c r="H1229" s="21">
        <v>-1</v>
      </c>
      <c r="I1229" s="19">
        <f t="shared" ref="I1229:I1230" si="227">ROUND(PRODUCT(E1229:H1229),3)</f>
        <v>-2.2999999999999998</v>
      </c>
      <c r="J1229" s="1"/>
      <c r="K1229" s="1"/>
      <c r="L1229" s="1"/>
    </row>
    <row r="1230" spans="1:12" s="7" customFormat="1" ht="20.100000000000001" customHeight="1" x14ac:dyDescent="0.25">
      <c r="A1230" s="1"/>
      <c r="B1230" s="1"/>
      <c r="C1230" s="1"/>
      <c r="D1230" s="1"/>
      <c r="E1230" s="21">
        <v>0.4</v>
      </c>
      <c r="F1230" s="21"/>
      <c r="G1230" s="10"/>
      <c r="H1230" s="21">
        <v>1</v>
      </c>
      <c r="I1230" s="19">
        <f t="shared" si="227"/>
        <v>0.4</v>
      </c>
      <c r="J1230" s="1"/>
      <c r="K1230" s="1"/>
      <c r="L1230" s="1"/>
    </row>
    <row r="1231" spans="1:12" s="7" customFormat="1" ht="20.100000000000001" customHeight="1" x14ac:dyDescent="0.25">
      <c r="A1231" s="1"/>
      <c r="B1231" s="1"/>
      <c r="C1231" s="1"/>
      <c r="D1231" s="1"/>
      <c r="E1231" s="21">
        <v>21.7</v>
      </c>
      <c r="F1231" s="21"/>
      <c r="G1231" s="10"/>
      <c r="H1231" s="21">
        <v>1</v>
      </c>
      <c r="I1231" s="19">
        <f t="shared" ref="I1231:I1234" si="228">ROUND(PRODUCT(E1231:H1231),3)</f>
        <v>21.7</v>
      </c>
      <c r="J1231" s="1"/>
      <c r="K1231" s="1"/>
      <c r="L1231" s="1"/>
    </row>
    <row r="1232" spans="1:12" s="7" customFormat="1" ht="20.100000000000001" customHeight="1" x14ac:dyDescent="0.25">
      <c r="A1232" s="1"/>
      <c r="B1232" s="1"/>
      <c r="C1232" s="1"/>
      <c r="D1232" s="1"/>
      <c r="E1232" s="21"/>
      <c r="F1232" s="21">
        <v>2.2999999999999998</v>
      </c>
      <c r="G1232" s="10"/>
      <c r="H1232" s="21">
        <v>-1</v>
      </c>
      <c r="I1232" s="19">
        <f t="shared" si="228"/>
        <v>-2.2999999999999998</v>
      </c>
      <c r="J1232" s="1"/>
      <c r="K1232" s="1"/>
      <c r="L1232" s="1"/>
    </row>
    <row r="1233" spans="1:12" s="7" customFormat="1" ht="20.100000000000001" customHeight="1" x14ac:dyDescent="0.25">
      <c r="A1233" s="1"/>
      <c r="B1233" s="1"/>
      <c r="C1233" s="1"/>
      <c r="D1233" s="1"/>
      <c r="E1233" s="21"/>
      <c r="F1233" s="21">
        <v>1.1499999999999999</v>
      </c>
      <c r="G1233" s="10"/>
      <c r="H1233" s="21">
        <v>-2</v>
      </c>
      <c r="I1233" s="19">
        <f t="shared" si="228"/>
        <v>-2.2999999999999998</v>
      </c>
      <c r="J1233" s="1"/>
      <c r="K1233" s="1"/>
      <c r="L1233" s="1"/>
    </row>
    <row r="1234" spans="1:12" s="7" customFormat="1" ht="20.100000000000001" customHeight="1" x14ac:dyDescent="0.25">
      <c r="A1234" s="1"/>
      <c r="B1234" s="1"/>
      <c r="C1234" s="1"/>
      <c r="D1234" s="1"/>
      <c r="E1234" s="21">
        <v>6.3</v>
      </c>
      <c r="F1234" s="21"/>
      <c r="G1234" s="10"/>
      <c r="H1234" s="10">
        <v>1</v>
      </c>
      <c r="I1234" s="19">
        <f t="shared" si="228"/>
        <v>6.3</v>
      </c>
      <c r="J1234" s="1"/>
      <c r="K1234" s="1"/>
      <c r="L1234" s="1"/>
    </row>
    <row r="1235" spans="1:12" s="7" customFormat="1" ht="20.100000000000001" customHeight="1" x14ac:dyDescent="0.25">
      <c r="A1235" s="1"/>
      <c r="B1235" s="1"/>
      <c r="C1235" s="1"/>
      <c r="D1235" s="1"/>
      <c r="E1235" s="21"/>
      <c r="F1235" s="21">
        <v>1.2</v>
      </c>
      <c r="G1235" s="10"/>
      <c r="H1235" s="21">
        <v>-2</v>
      </c>
      <c r="I1235" s="19">
        <f t="shared" ref="I1235:I1236" si="229">ROUND(PRODUCT(E1235:H1235),3)</f>
        <v>-2.4</v>
      </c>
      <c r="J1235" s="1"/>
      <c r="K1235" s="1"/>
      <c r="L1235" s="1"/>
    </row>
    <row r="1236" spans="1:12" s="7" customFormat="1" ht="20.100000000000001" customHeight="1" x14ac:dyDescent="0.25">
      <c r="A1236" s="1"/>
      <c r="B1236" s="1"/>
      <c r="C1236" s="1"/>
      <c r="D1236" s="1"/>
      <c r="E1236" s="21">
        <v>0.4</v>
      </c>
      <c r="F1236" s="21"/>
      <c r="G1236" s="10"/>
      <c r="H1236" s="21">
        <v>23</v>
      </c>
      <c r="I1236" s="19">
        <f t="shared" si="229"/>
        <v>9.1999999999999993</v>
      </c>
      <c r="J1236" s="1"/>
      <c r="K1236" s="1"/>
      <c r="L1236" s="1"/>
    </row>
    <row r="1237" spans="1:12" s="7" customFormat="1" ht="20.25" customHeight="1" x14ac:dyDescent="0.25">
      <c r="A1237" s="1"/>
      <c r="B1237" s="1"/>
      <c r="C1237" s="1"/>
      <c r="D1237" s="1"/>
      <c r="E1237" s="21"/>
      <c r="F1237" s="21"/>
      <c r="G1237" s="10"/>
      <c r="H1237" s="21"/>
      <c r="I1237" s="19"/>
      <c r="J1237" s="1"/>
      <c r="K1237" s="1"/>
      <c r="L1237" s="1"/>
    </row>
    <row r="1238" spans="1:12" s="7" customFormat="1" ht="20.100000000000001" customHeight="1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s="7" customFormat="1" ht="47.25" x14ac:dyDescent="0.25">
      <c r="A1239" s="11" t="s">
        <v>41</v>
      </c>
      <c r="B1239" s="12" t="s">
        <v>42</v>
      </c>
      <c r="C1239" s="13"/>
      <c r="D1239" s="14"/>
      <c r="E1239" s="14"/>
      <c r="F1239" s="14"/>
      <c r="G1239" s="14"/>
      <c r="H1239" s="14"/>
      <c r="I1239" s="14"/>
      <c r="J1239" s="23">
        <f>SUM(I1240:I1261)</f>
        <v>101.87499999999999</v>
      </c>
      <c r="K1239" s="20" t="s">
        <v>38</v>
      </c>
      <c r="L1239" s="14"/>
    </row>
    <row r="1240" spans="1:12" s="7" customFormat="1" ht="20.100000000000001" customHeight="1" x14ac:dyDescent="0.25">
      <c r="A1240" s="1"/>
      <c r="B1240" s="1"/>
      <c r="C1240" s="1"/>
      <c r="D1240" s="1"/>
      <c r="E1240" s="21">
        <v>12.1</v>
      </c>
      <c r="F1240" s="21"/>
      <c r="G1240" s="10"/>
      <c r="H1240" s="21">
        <v>1</v>
      </c>
      <c r="I1240" s="19">
        <f>ROUND(PRODUCT(E1240:H1240),3)</f>
        <v>12.1</v>
      </c>
      <c r="J1240" s="1"/>
      <c r="K1240" s="1"/>
      <c r="L1240" s="1"/>
    </row>
    <row r="1241" spans="1:12" s="7" customFormat="1" ht="20.100000000000001" customHeight="1" x14ac:dyDescent="0.25">
      <c r="A1241" s="1"/>
      <c r="B1241" s="1"/>
      <c r="C1241" s="1"/>
      <c r="D1241" s="1"/>
      <c r="E1241" s="21">
        <v>11.9</v>
      </c>
      <c r="F1241" s="21"/>
      <c r="G1241" s="10"/>
      <c r="H1241" s="21">
        <v>2</v>
      </c>
      <c r="I1241" s="19">
        <f>ROUND(PRODUCT(E1241:H1241),3)</f>
        <v>23.8</v>
      </c>
      <c r="J1241" s="1"/>
      <c r="K1241" s="1"/>
      <c r="L1241" s="1"/>
    </row>
    <row r="1242" spans="1:12" s="7" customFormat="1" ht="20.100000000000001" customHeight="1" x14ac:dyDescent="0.25">
      <c r="A1242" s="1"/>
      <c r="B1242" s="1"/>
      <c r="C1242" s="1"/>
      <c r="D1242" s="1"/>
      <c r="E1242" s="21">
        <v>5.05</v>
      </c>
      <c r="F1242" s="21"/>
      <c r="G1242" s="10"/>
      <c r="H1242" s="21">
        <v>1</v>
      </c>
      <c r="I1242" s="19">
        <f t="shared" ref="I1242:I1261" si="230">ROUND(PRODUCT(E1242:H1242),3)</f>
        <v>5.05</v>
      </c>
      <c r="J1242" s="1"/>
      <c r="K1242" s="1"/>
      <c r="L1242" s="1"/>
    </row>
    <row r="1243" spans="1:12" s="7" customFormat="1" ht="20.100000000000001" customHeight="1" x14ac:dyDescent="0.25">
      <c r="A1243" s="1"/>
      <c r="B1243" s="1"/>
      <c r="C1243" s="1"/>
      <c r="D1243" s="1"/>
      <c r="E1243" s="21">
        <v>4.75</v>
      </c>
      <c r="F1243" s="21"/>
      <c r="G1243" s="10"/>
      <c r="H1243" s="21">
        <v>1</v>
      </c>
      <c r="I1243" s="19">
        <f t="shared" si="230"/>
        <v>4.75</v>
      </c>
      <c r="J1243" s="1"/>
      <c r="K1243" s="1"/>
      <c r="L1243" s="1"/>
    </row>
    <row r="1244" spans="1:12" s="7" customFormat="1" ht="20.100000000000001" customHeight="1" x14ac:dyDescent="0.25">
      <c r="A1244" s="1"/>
      <c r="B1244" s="1"/>
      <c r="C1244" s="1"/>
      <c r="D1244" s="1"/>
      <c r="E1244" s="21"/>
      <c r="F1244" s="21">
        <v>0.125</v>
      </c>
      <c r="G1244" s="10"/>
      <c r="H1244" s="21">
        <v>5</v>
      </c>
      <c r="I1244" s="19">
        <f t="shared" si="230"/>
        <v>0.625</v>
      </c>
      <c r="J1244" s="1"/>
      <c r="K1244" s="1"/>
      <c r="L1244" s="1"/>
    </row>
    <row r="1245" spans="1:12" s="7" customFormat="1" ht="20.100000000000001" customHeight="1" x14ac:dyDescent="0.25">
      <c r="A1245" s="1"/>
      <c r="B1245" s="1"/>
      <c r="C1245" s="1"/>
      <c r="D1245" s="1"/>
      <c r="E1245" s="21"/>
      <c r="F1245" s="21">
        <v>0.15</v>
      </c>
      <c r="G1245" s="10"/>
      <c r="H1245" s="21">
        <v>2</v>
      </c>
      <c r="I1245" s="19">
        <f t="shared" si="230"/>
        <v>0.3</v>
      </c>
      <c r="J1245" s="1"/>
      <c r="K1245" s="1"/>
      <c r="L1245" s="1"/>
    </row>
    <row r="1246" spans="1:12" s="7" customFormat="1" ht="20.100000000000001" customHeight="1" x14ac:dyDescent="0.25">
      <c r="A1246" s="1"/>
      <c r="B1246" s="1"/>
      <c r="C1246" s="1"/>
      <c r="D1246" s="1"/>
      <c r="E1246" s="21"/>
      <c r="F1246" s="21">
        <v>0.3</v>
      </c>
      <c r="G1246" s="10"/>
      <c r="H1246" s="21">
        <v>5</v>
      </c>
      <c r="I1246" s="19">
        <f t="shared" si="230"/>
        <v>1.5</v>
      </c>
      <c r="J1246" s="1"/>
      <c r="K1246" s="1"/>
      <c r="L1246" s="1"/>
    </row>
    <row r="1247" spans="1:12" s="7" customFormat="1" ht="20.100000000000001" customHeight="1" x14ac:dyDescent="0.25">
      <c r="A1247" s="24"/>
      <c r="B1247" s="24"/>
      <c r="C1247" s="44"/>
      <c r="D1247" s="19"/>
      <c r="E1247" s="19"/>
      <c r="F1247" s="19">
        <v>0.3</v>
      </c>
      <c r="G1247" s="19"/>
      <c r="H1247" s="19">
        <v>2</v>
      </c>
      <c r="I1247" s="19">
        <f t="shared" si="230"/>
        <v>0.6</v>
      </c>
      <c r="J1247" s="24"/>
      <c r="K1247" s="24"/>
      <c r="L1247" s="24"/>
    </row>
    <row r="1248" spans="1:12" s="7" customFormat="1" ht="20.100000000000001" customHeight="1" x14ac:dyDescent="0.25">
      <c r="A1248" s="24"/>
      <c r="B1248" s="24"/>
      <c r="C1248" s="44"/>
      <c r="D1248" s="19"/>
      <c r="E1248" s="19">
        <v>4</v>
      </c>
      <c r="F1248" s="19"/>
      <c r="G1248" s="19"/>
      <c r="H1248" s="19">
        <v>1</v>
      </c>
      <c r="I1248" s="19">
        <f t="shared" si="230"/>
        <v>4</v>
      </c>
      <c r="J1248" s="24"/>
      <c r="K1248" s="24"/>
      <c r="L1248" s="24"/>
    </row>
    <row r="1249" spans="1:12" s="7" customFormat="1" ht="20.100000000000001" customHeight="1" x14ac:dyDescent="0.25">
      <c r="A1249" s="24"/>
      <c r="B1249" s="24"/>
      <c r="C1249" s="44"/>
      <c r="D1249" s="19"/>
      <c r="E1249" s="19">
        <v>3.5</v>
      </c>
      <c r="F1249" s="19"/>
      <c r="G1249" s="19"/>
      <c r="H1249" s="19">
        <v>1</v>
      </c>
      <c r="I1249" s="19">
        <f t="shared" si="230"/>
        <v>3.5</v>
      </c>
      <c r="J1249" s="24"/>
      <c r="K1249" s="24"/>
      <c r="L1249" s="24"/>
    </row>
    <row r="1250" spans="1:12" s="7" customFormat="1" ht="20.100000000000001" customHeight="1" x14ac:dyDescent="0.25">
      <c r="A1250" s="24"/>
      <c r="B1250" s="24"/>
      <c r="C1250" s="44"/>
      <c r="D1250" s="19"/>
      <c r="E1250" s="19">
        <v>2.85</v>
      </c>
      <c r="F1250" s="19"/>
      <c r="G1250" s="19"/>
      <c r="H1250" s="19">
        <v>2</v>
      </c>
      <c r="I1250" s="19">
        <f t="shared" si="230"/>
        <v>5.7</v>
      </c>
      <c r="J1250" s="24"/>
      <c r="K1250" s="24"/>
      <c r="L1250" s="24"/>
    </row>
    <row r="1251" spans="1:12" s="7" customFormat="1" ht="20.100000000000001" customHeight="1" x14ac:dyDescent="0.25">
      <c r="A1251" s="24"/>
      <c r="B1251" s="24"/>
      <c r="C1251" s="44"/>
      <c r="D1251" s="19"/>
      <c r="E1251" s="19">
        <v>2.1</v>
      </c>
      <c r="F1251" s="19"/>
      <c r="G1251" s="19"/>
      <c r="H1251" s="19">
        <v>1</v>
      </c>
      <c r="I1251" s="19">
        <f t="shared" si="230"/>
        <v>2.1</v>
      </c>
      <c r="J1251" s="24"/>
      <c r="K1251" s="24"/>
      <c r="L1251" s="24"/>
    </row>
    <row r="1252" spans="1:12" s="7" customFormat="1" ht="20.100000000000001" customHeight="1" x14ac:dyDescent="0.25">
      <c r="A1252" s="24"/>
      <c r="B1252" s="24"/>
      <c r="C1252" s="44"/>
      <c r="D1252" s="19"/>
      <c r="E1252" s="19">
        <v>2.85</v>
      </c>
      <c r="F1252" s="19"/>
      <c r="G1252" s="19"/>
      <c r="H1252" s="19">
        <v>1</v>
      </c>
      <c r="I1252" s="19">
        <f t="shared" si="230"/>
        <v>2.85</v>
      </c>
      <c r="J1252" s="24"/>
      <c r="K1252" s="24"/>
      <c r="L1252" s="24"/>
    </row>
    <row r="1253" spans="1:12" s="7" customFormat="1" ht="20.100000000000001" customHeight="1" x14ac:dyDescent="0.25">
      <c r="A1253" s="24"/>
      <c r="B1253" s="24"/>
      <c r="C1253" s="44"/>
      <c r="D1253" s="19"/>
      <c r="E1253" s="19">
        <v>4</v>
      </c>
      <c r="F1253" s="19"/>
      <c r="G1253" s="19"/>
      <c r="H1253" s="19">
        <v>1</v>
      </c>
      <c r="I1253" s="19">
        <f t="shared" si="230"/>
        <v>4</v>
      </c>
      <c r="J1253" s="24"/>
      <c r="K1253" s="24"/>
      <c r="L1253" s="24"/>
    </row>
    <row r="1254" spans="1:12" s="7" customFormat="1" ht="20.100000000000001" customHeight="1" x14ac:dyDescent="0.25">
      <c r="A1254" s="24"/>
      <c r="B1254" s="24"/>
      <c r="C1254" s="44"/>
      <c r="D1254" s="19"/>
      <c r="E1254" s="19">
        <v>9.3000000000000007</v>
      </c>
      <c r="F1254" s="19"/>
      <c r="G1254" s="19"/>
      <c r="H1254" s="19">
        <v>1</v>
      </c>
      <c r="I1254" s="19">
        <f t="shared" si="230"/>
        <v>9.3000000000000007</v>
      </c>
      <c r="J1254" s="24"/>
      <c r="K1254" s="24"/>
      <c r="L1254" s="24"/>
    </row>
    <row r="1255" spans="1:12" s="7" customFormat="1" ht="20.100000000000001" customHeight="1" x14ac:dyDescent="0.25">
      <c r="A1255" s="24"/>
      <c r="B1255" s="24"/>
      <c r="C1255" s="44"/>
      <c r="D1255" s="19"/>
      <c r="E1255" s="19">
        <v>2.2999999999999998</v>
      </c>
      <c r="F1255" s="19"/>
      <c r="G1255" s="19"/>
      <c r="H1255" s="19">
        <v>1</v>
      </c>
      <c r="I1255" s="19">
        <f t="shared" si="230"/>
        <v>2.2999999999999998</v>
      </c>
      <c r="J1255" s="24"/>
      <c r="K1255" s="24"/>
      <c r="L1255" s="24"/>
    </row>
    <row r="1256" spans="1:12" s="7" customFormat="1" ht="20.100000000000001" customHeight="1" x14ac:dyDescent="0.25">
      <c r="A1256" s="24"/>
      <c r="B1256" s="24"/>
      <c r="C1256" s="44"/>
      <c r="D1256" s="19"/>
      <c r="E1256" s="19">
        <v>1.85</v>
      </c>
      <c r="F1256" s="19"/>
      <c r="G1256" s="19"/>
      <c r="H1256" s="19">
        <v>1</v>
      </c>
      <c r="I1256" s="19">
        <f t="shared" si="230"/>
        <v>1.85</v>
      </c>
      <c r="J1256" s="24"/>
      <c r="K1256" s="24"/>
      <c r="L1256" s="24"/>
    </row>
    <row r="1257" spans="1:12" s="7" customFormat="1" ht="20.100000000000001" customHeight="1" x14ac:dyDescent="0.25">
      <c r="A1257" s="24"/>
      <c r="B1257" s="24"/>
      <c r="C1257" s="44"/>
      <c r="D1257" s="19"/>
      <c r="E1257" s="19">
        <v>4.25</v>
      </c>
      <c r="F1257" s="19"/>
      <c r="G1257" s="19"/>
      <c r="H1257" s="19">
        <v>1</v>
      </c>
      <c r="I1257" s="19">
        <f t="shared" si="230"/>
        <v>4.25</v>
      </c>
      <c r="J1257" s="24"/>
      <c r="K1257" s="24"/>
      <c r="L1257" s="24"/>
    </row>
    <row r="1258" spans="1:12" s="7" customFormat="1" ht="20.100000000000001" customHeight="1" x14ac:dyDescent="0.25">
      <c r="A1258" s="24"/>
      <c r="B1258" s="24"/>
      <c r="C1258" s="44"/>
      <c r="D1258" s="19"/>
      <c r="E1258" s="19">
        <v>9.75</v>
      </c>
      <c r="F1258" s="19"/>
      <c r="G1258" s="19"/>
      <c r="H1258" s="19">
        <v>1</v>
      </c>
      <c r="I1258" s="19">
        <f t="shared" si="230"/>
        <v>9.75</v>
      </c>
      <c r="J1258" s="24"/>
      <c r="K1258" s="24"/>
      <c r="L1258" s="24"/>
    </row>
    <row r="1259" spans="1:12" s="7" customFormat="1" ht="20.100000000000001" customHeight="1" x14ac:dyDescent="0.25">
      <c r="A1259" s="24"/>
      <c r="B1259" s="24"/>
      <c r="C1259" s="44"/>
      <c r="D1259" s="19"/>
      <c r="E1259" s="19">
        <v>0.35</v>
      </c>
      <c r="F1259" s="19"/>
      <c r="G1259" s="19"/>
      <c r="H1259" s="19">
        <v>4</v>
      </c>
      <c r="I1259" s="19">
        <f t="shared" si="230"/>
        <v>1.4</v>
      </c>
      <c r="J1259" s="24"/>
      <c r="K1259" s="24"/>
      <c r="L1259" s="24"/>
    </row>
    <row r="1260" spans="1:12" s="7" customFormat="1" ht="20.100000000000001" customHeight="1" x14ac:dyDescent="0.25">
      <c r="A1260" s="24"/>
      <c r="B1260" s="24"/>
      <c r="C1260" s="44"/>
      <c r="D1260" s="19"/>
      <c r="E1260" s="19">
        <f>0.4</f>
        <v>0.4</v>
      </c>
      <c r="F1260" s="19"/>
      <c r="G1260" s="19"/>
      <c r="H1260" s="19">
        <v>1</v>
      </c>
      <c r="I1260" s="19">
        <f t="shared" si="230"/>
        <v>0.4</v>
      </c>
      <c r="J1260" s="24"/>
      <c r="K1260" s="24"/>
      <c r="L1260" s="24"/>
    </row>
    <row r="1261" spans="1:12" s="7" customFormat="1" ht="20.100000000000001" customHeight="1" x14ac:dyDescent="0.25">
      <c r="A1261" s="24"/>
      <c r="B1261" s="24"/>
      <c r="C1261" s="44"/>
      <c r="D1261" s="19"/>
      <c r="E1261" s="19">
        <v>0.35</v>
      </c>
      <c r="F1261" s="19"/>
      <c r="G1261" s="19"/>
      <c r="H1261" s="19">
        <v>5</v>
      </c>
      <c r="I1261" s="19">
        <f t="shared" si="230"/>
        <v>1.75</v>
      </c>
      <c r="J1261" s="24"/>
      <c r="K1261" s="24"/>
      <c r="L1261" s="24"/>
    </row>
    <row r="1262" spans="1:12" s="7" customFormat="1" ht="20.100000000000001" customHeight="1" x14ac:dyDescent="0.25">
      <c r="A1262" s="24"/>
      <c r="B1262" s="24"/>
      <c r="C1262" s="44"/>
      <c r="D1262" s="19"/>
      <c r="E1262" s="19"/>
      <c r="F1262" s="19"/>
      <c r="G1262" s="19"/>
      <c r="H1262" s="19"/>
      <c r="I1262" s="15"/>
      <c r="J1262" s="24"/>
      <c r="K1262" s="24"/>
      <c r="L1262" s="24"/>
    </row>
    <row r="1263" spans="1:12" s="7" customFormat="1" ht="20.100000000000001" customHeight="1" x14ac:dyDescent="0.25">
      <c r="A1263" s="16" t="s">
        <v>229</v>
      </c>
      <c r="B1263" s="17" t="s">
        <v>230</v>
      </c>
      <c r="C1263" s="24"/>
      <c r="D1263" s="24"/>
      <c r="E1263" s="19"/>
      <c r="F1263" s="19"/>
      <c r="G1263" s="19"/>
      <c r="H1263" s="44"/>
      <c r="I1263" s="15"/>
      <c r="J1263" s="24"/>
      <c r="K1263" s="24"/>
      <c r="L1263" s="24"/>
    </row>
    <row r="1264" spans="1:12" s="7" customFormat="1" ht="20.100000000000001" customHeight="1" x14ac:dyDescent="0.25">
      <c r="A1264" s="24"/>
      <c r="B1264" s="24"/>
      <c r="C1264" s="24"/>
      <c r="D1264" s="24"/>
      <c r="E1264" s="19"/>
      <c r="F1264" s="19"/>
      <c r="G1264" s="19"/>
      <c r="H1264" s="44"/>
      <c r="I1264" s="15"/>
      <c r="J1264" s="24"/>
      <c r="K1264" s="24"/>
      <c r="L1264" s="24"/>
    </row>
    <row r="1265" spans="1:12" s="7" customFormat="1" ht="47.25" x14ac:dyDescent="0.25">
      <c r="A1265" s="11" t="s">
        <v>524</v>
      </c>
      <c r="B1265" s="12" t="s">
        <v>525</v>
      </c>
      <c r="C1265" s="13"/>
      <c r="D1265" s="14"/>
      <c r="E1265" s="14"/>
      <c r="F1265" s="14"/>
      <c r="G1265" s="14"/>
      <c r="H1265" s="14"/>
      <c r="I1265" s="14"/>
      <c r="J1265" s="23">
        <f>SUM(I1266:I1336)</f>
        <v>1438.5169999999998</v>
      </c>
      <c r="K1265" s="20" t="s">
        <v>15</v>
      </c>
      <c r="L1265" s="14"/>
    </row>
    <row r="1266" spans="1:12" s="7" customFormat="1" ht="20.100000000000001" customHeight="1" x14ac:dyDescent="0.25">
      <c r="A1266" s="24"/>
      <c r="B1266" s="67" t="s">
        <v>375</v>
      </c>
      <c r="C1266" s="19" t="s">
        <v>268</v>
      </c>
      <c r="D1266" s="19" t="s">
        <v>269</v>
      </c>
      <c r="E1266" s="19">
        <v>2.75</v>
      </c>
      <c r="F1266" s="19"/>
      <c r="G1266" s="19">
        <v>2.54</v>
      </c>
      <c r="H1266" s="19">
        <v>8</v>
      </c>
      <c r="I1266" s="19">
        <f t="shared" ref="I1266:I1294" si="231">ROUND(PRODUCT(E1266:H1266),3)</f>
        <v>55.88</v>
      </c>
      <c r="J1266" s="24"/>
      <c r="K1266" s="24"/>
      <c r="L1266" s="24"/>
    </row>
    <row r="1267" spans="1:12" s="7" customFormat="1" ht="20.100000000000001" customHeight="1" x14ac:dyDescent="0.25">
      <c r="A1267" s="24"/>
      <c r="B1267" s="24"/>
      <c r="C1267" s="19" t="s">
        <v>270</v>
      </c>
      <c r="D1267" s="19" t="s">
        <v>271</v>
      </c>
      <c r="E1267" s="19">
        <v>4.8</v>
      </c>
      <c r="F1267" s="19"/>
      <c r="G1267" s="19">
        <v>2.54</v>
      </c>
      <c r="H1267" s="19">
        <v>2</v>
      </c>
      <c r="I1267" s="19">
        <f t="shared" si="231"/>
        <v>24.384</v>
      </c>
      <c r="J1267" s="24"/>
      <c r="K1267" s="24"/>
      <c r="L1267" s="24"/>
    </row>
    <row r="1268" spans="1:12" s="7" customFormat="1" ht="20.100000000000001" customHeight="1" x14ac:dyDescent="0.25">
      <c r="A1268" s="24"/>
      <c r="B1268" s="24"/>
      <c r="C1268" s="24"/>
      <c r="D1268" s="24"/>
      <c r="E1268" s="19"/>
      <c r="F1268" s="19">
        <v>1.1499999999999999</v>
      </c>
      <c r="G1268" s="19">
        <v>2.1</v>
      </c>
      <c r="H1268" s="19">
        <v>-4</v>
      </c>
      <c r="I1268" s="19">
        <f t="shared" si="231"/>
        <v>-9.66</v>
      </c>
      <c r="J1268" s="24"/>
      <c r="K1268" s="24"/>
      <c r="L1268" s="24"/>
    </row>
    <row r="1269" spans="1:12" s="7" customFormat="1" ht="20.100000000000001" customHeight="1" x14ac:dyDescent="0.25">
      <c r="A1269" s="24"/>
      <c r="B1269" s="24"/>
      <c r="C1269" s="24"/>
      <c r="D1269" s="24"/>
      <c r="E1269" s="19"/>
      <c r="F1269" s="19">
        <v>1.2</v>
      </c>
      <c r="G1269" s="19">
        <v>1.2</v>
      </c>
      <c r="H1269" s="19">
        <v>-4</v>
      </c>
      <c r="I1269" s="19">
        <f t="shared" si="231"/>
        <v>-5.76</v>
      </c>
      <c r="J1269" s="24"/>
      <c r="K1269" s="24"/>
      <c r="L1269" s="24"/>
    </row>
    <row r="1270" spans="1:12" s="7" customFormat="1" ht="20.100000000000001" customHeight="1" x14ac:dyDescent="0.25">
      <c r="A1270" s="24"/>
      <c r="B1270" s="24"/>
      <c r="C1270" s="44" t="s">
        <v>270</v>
      </c>
      <c r="D1270" s="19" t="s">
        <v>272</v>
      </c>
      <c r="E1270" s="19">
        <v>6.35</v>
      </c>
      <c r="F1270" s="19"/>
      <c r="G1270" s="19">
        <v>2.54</v>
      </c>
      <c r="H1270" s="19">
        <v>2</v>
      </c>
      <c r="I1270" s="19">
        <f t="shared" si="231"/>
        <v>32.258000000000003</v>
      </c>
      <c r="J1270" s="24"/>
      <c r="K1270" s="24"/>
      <c r="L1270" s="24"/>
    </row>
    <row r="1271" spans="1:12" s="7" customFormat="1" ht="20.100000000000001" customHeight="1" x14ac:dyDescent="0.25">
      <c r="A1271" s="24"/>
      <c r="B1271" s="24"/>
      <c r="C1271" s="24"/>
      <c r="D1271" s="24"/>
      <c r="E1271" s="19"/>
      <c r="F1271" s="19">
        <v>1.1499999999999999</v>
      </c>
      <c r="G1271" s="19">
        <v>2.1</v>
      </c>
      <c r="H1271" s="19">
        <v>-4</v>
      </c>
      <c r="I1271" s="19">
        <f t="shared" si="231"/>
        <v>-9.66</v>
      </c>
      <c r="J1271" s="24"/>
      <c r="K1271" s="24"/>
      <c r="L1271" s="24"/>
    </row>
    <row r="1272" spans="1:12" s="7" customFormat="1" ht="20.100000000000001" customHeight="1" x14ac:dyDescent="0.25">
      <c r="A1272" s="24"/>
      <c r="B1272" s="24"/>
      <c r="C1272" s="24"/>
      <c r="D1272" s="24"/>
      <c r="E1272" s="19"/>
      <c r="F1272" s="19">
        <v>1.2</v>
      </c>
      <c r="G1272" s="19">
        <v>1.2</v>
      </c>
      <c r="H1272" s="19">
        <v>-2</v>
      </c>
      <c r="I1272" s="19">
        <f t="shared" si="231"/>
        <v>-2.88</v>
      </c>
      <c r="J1272" s="24"/>
      <c r="K1272" s="24"/>
      <c r="L1272" s="24"/>
    </row>
    <row r="1273" spans="1:12" s="7" customFormat="1" ht="20.100000000000001" customHeight="1" x14ac:dyDescent="0.25">
      <c r="A1273" s="24"/>
      <c r="B1273" s="24"/>
      <c r="C1273" s="24"/>
      <c r="D1273" s="24"/>
      <c r="E1273" s="19"/>
      <c r="F1273" s="19">
        <v>2.75</v>
      </c>
      <c r="G1273" s="19">
        <v>1.2</v>
      </c>
      <c r="H1273" s="19">
        <v>-2</v>
      </c>
      <c r="I1273" s="19">
        <f t="shared" si="231"/>
        <v>-6.6</v>
      </c>
      <c r="J1273" s="24"/>
      <c r="K1273" s="24"/>
      <c r="L1273" s="24"/>
    </row>
    <row r="1274" spans="1:12" s="7" customFormat="1" ht="20.100000000000001" customHeight="1" x14ac:dyDescent="0.25">
      <c r="A1274" s="24"/>
      <c r="B1274" s="24"/>
      <c r="C1274" s="44" t="s">
        <v>273</v>
      </c>
      <c r="D1274" s="19" t="s">
        <v>271</v>
      </c>
      <c r="E1274" s="19">
        <v>4.9000000000000004</v>
      </c>
      <c r="F1274" s="19"/>
      <c r="G1274" s="19">
        <v>2.54</v>
      </c>
      <c r="H1274" s="19">
        <v>2</v>
      </c>
      <c r="I1274" s="19">
        <f t="shared" si="231"/>
        <v>24.891999999999999</v>
      </c>
      <c r="J1274" s="24"/>
      <c r="K1274" s="24"/>
      <c r="L1274" s="24"/>
    </row>
    <row r="1275" spans="1:12" s="7" customFormat="1" ht="20.100000000000001" customHeight="1" x14ac:dyDescent="0.25">
      <c r="A1275" s="24"/>
      <c r="B1275" s="24"/>
      <c r="C1275" s="44" t="s">
        <v>274</v>
      </c>
      <c r="D1275" s="19" t="s">
        <v>272</v>
      </c>
      <c r="E1275" s="19">
        <v>6.65</v>
      </c>
      <c r="F1275" s="19"/>
      <c r="G1275" s="19">
        <v>2.54</v>
      </c>
      <c r="H1275" s="19">
        <v>2</v>
      </c>
      <c r="I1275" s="19">
        <f t="shared" si="231"/>
        <v>33.781999999999996</v>
      </c>
      <c r="J1275" s="24"/>
      <c r="K1275" s="24"/>
      <c r="L1275" s="24"/>
    </row>
    <row r="1276" spans="1:12" s="7" customFormat="1" ht="20.100000000000001" customHeight="1" x14ac:dyDescent="0.25">
      <c r="A1276" s="24"/>
      <c r="B1276" s="24"/>
      <c r="C1276" s="19" t="s">
        <v>272</v>
      </c>
      <c r="D1276" s="19" t="s">
        <v>275</v>
      </c>
      <c r="E1276" s="19">
        <v>4.25</v>
      </c>
      <c r="F1276" s="19"/>
      <c r="G1276" s="19">
        <v>2.54</v>
      </c>
      <c r="H1276" s="19">
        <v>6</v>
      </c>
      <c r="I1276" s="19">
        <f t="shared" si="231"/>
        <v>64.77</v>
      </c>
      <c r="J1276" s="24"/>
      <c r="K1276" s="24"/>
      <c r="L1276" s="24"/>
    </row>
    <row r="1277" spans="1:12" s="7" customFormat="1" ht="20.100000000000001" customHeight="1" x14ac:dyDescent="0.25">
      <c r="A1277" s="24"/>
      <c r="B1277" s="24"/>
      <c r="C1277" s="44" t="s">
        <v>276</v>
      </c>
      <c r="D1277" s="19" t="s">
        <v>271</v>
      </c>
      <c r="E1277" s="19">
        <v>4.8</v>
      </c>
      <c r="F1277" s="19"/>
      <c r="G1277" s="19">
        <v>2.54</v>
      </c>
      <c r="H1277" s="19">
        <v>2</v>
      </c>
      <c r="I1277" s="19">
        <f t="shared" si="231"/>
        <v>24.384</v>
      </c>
      <c r="J1277" s="24"/>
      <c r="K1277" s="24"/>
      <c r="L1277" s="24"/>
    </row>
    <row r="1278" spans="1:12" s="7" customFormat="1" ht="20.100000000000001" customHeight="1" x14ac:dyDescent="0.25">
      <c r="A1278" s="24"/>
      <c r="B1278" s="24"/>
      <c r="C1278" s="44"/>
      <c r="D1278" s="19"/>
      <c r="E1278" s="19"/>
      <c r="F1278" s="19">
        <v>1.1499999999999999</v>
      </c>
      <c r="G1278" s="19">
        <v>2.1</v>
      </c>
      <c r="H1278" s="19">
        <v>-2</v>
      </c>
      <c r="I1278" s="19">
        <f t="shared" si="231"/>
        <v>-4.83</v>
      </c>
      <c r="J1278" s="24"/>
      <c r="K1278" s="24"/>
      <c r="L1278" s="24"/>
    </row>
    <row r="1279" spans="1:12" s="7" customFormat="1" ht="20.100000000000001" customHeight="1" x14ac:dyDescent="0.25">
      <c r="A1279" s="24"/>
      <c r="B1279" s="24"/>
      <c r="C1279" s="44"/>
      <c r="D1279" s="19"/>
      <c r="E1279" s="19"/>
      <c r="F1279" s="19">
        <v>2.4500000000000002</v>
      </c>
      <c r="G1279" s="19">
        <v>1.2</v>
      </c>
      <c r="H1279" s="19">
        <v>-2</v>
      </c>
      <c r="I1279" s="19">
        <f t="shared" si="231"/>
        <v>-5.88</v>
      </c>
      <c r="J1279" s="24"/>
      <c r="K1279" s="24"/>
      <c r="L1279" s="24"/>
    </row>
    <row r="1280" spans="1:12" s="7" customFormat="1" ht="20.100000000000001" customHeight="1" x14ac:dyDescent="0.25">
      <c r="A1280" s="24"/>
      <c r="B1280" s="24"/>
      <c r="C1280" s="44" t="s">
        <v>276</v>
      </c>
      <c r="D1280" s="19" t="s">
        <v>277</v>
      </c>
      <c r="E1280" s="19">
        <v>2.35</v>
      </c>
      <c r="F1280" s="19"/>
      <c r="G1280" s="19">
        <v>2.54</v>
      </c>
      <c r="H1280" s="19">
        <v>2</v>
      </c>
      <c r="I1280" s="19">
        <f t="shared" si="231"/>
        <v>11.938000000000001</v>
      </c>
      <c r="J1280" s="24"/>
      <c r="K1280" s="24"/>
      <c r="L1280" s="24"/>
    </row>
    <row r="1281" spans="1:12" s="7" customFormat="1" ht="20.100000000000001" customHeight="1" x14ac:dyDescent="0.25">
      <c r="A1281" s="24"/>
      <c r="B1281" s="24"/>
      <c r="C1281" s="44"/>
      <c r="D1281" s="19"/>
      <c r="E1281" s="19"/>
      <c r="F1281" s="19">
        <v>1.1499999999999999</v>
      </c>
      <c r="G1281" s="19">
        <v>2.1</v>
      </c>
      <c r="H1281" s="19">
        <v>-2</v>
      </c>
      <c r="I1281" s="19">
        <f t="shared" si="231"/>
        <v>-4.83</v>
      </c>
      <c r="J1281" s="24"/>
      <c r="K1281" s="24"/>
      <c r="L1281" s="24"/>
    </row>
    <row r="1282" spans="1:12" s="7" customFormat="1" ht="20.100000000000001" customHeight="1" x14ac:dyDescent="0.25">
      <c r="A1282" s="24"/>
      <c r="B1282" s="24"/>
      <c r="C1282" s="44"/>
      <c r="D1282" s="19"/>
      <c r="E1282" s="19"/>
      <c r="F1282" s="19">
        <v>1.2</v>
      </c>
      <c r="G1282" s="19">
        <v>1.2</v>
      </c>
      <c r="H1282" s="19">
        <v>-2</v>
      </c>
      <c r="I1282" s="19">
        <f t="shared" si="231"/>
        <v>-2.88</v>
      </c>
      <c r="J1282" s="24"/>
      <c r="K1282" s="24"/>
      <c r="L1282" s="24"/>
    </row>
    <row r="1283" spans="1:12" s="7" customFormat="1" ht="20.100000000000001" customHeight="1" x14ac:dyDescent="0.25">
      <c r="A1283" s="24"/>
      <c r="B1283" s="24"/>
      <c r="C1283" s="44" t="s">
        <v>271</v>
      </c>
      <c r="D1283" s="19" t="s">
        <v>273</v>
      </c>
      <c r="E1283" s="19">
        <v>3.1</v>
      </c>
      <c r="F1283" s="19"/>
      <c r="G1283" s="19">
        <v>2.54</v>
      </c>
      <c r="H1283" s="19">
        <v>2</v>
      </c>
      <c r="I1283" s="19">
        <f t="shared" si="231"/>
        <v>15.747999999999999</v>
      </c>
      <c r="J1283" s="24"/>
      <c r="K1283" s="24"/>
      <c r="L1283" s="24"/>
    </row>
    <row r="1284" spans="1:12" s="7" customFormat="1" ht="20.100000000000001" customHeight="1" x14ac:dyDescent="0.25">
      <c r="A1284" s="24"/>
      <c r="B1284" s="24"/>
      <c r="C1284" s="44" t="s">
        <v>271</v>
      </c>
      <c r="D1284" s="19" t="s">
        <v>275</v>
      </c>
      <c r="E1284" s="19">
        <v>6.1</v>
      </c>
      <c r="F1284" s="19"/>
      <c r="G1284" s="19">
        <v>2.54</v>
      </c>
      <c r="H1284" s="19">
        <v>2</v>
      </c>
      <c r="I1284" s="19">
        <f t="shared" si="231"/>
        <v>30.988</v>
      </c>
      <c r="J1284" s="24"/>
      <c r="K1284" s="24"/>
      <c r="L1284" s="24"/>
    </row>
    <row r="1285" spans="1:12" s="7" customFormat="1" ht="20.100000000000001" customHeight="1" x14ac:dyDescent="0.25">
      <c r="A1285" s="24"/>
      <c r="B1285" s="24"/>
      <c r="C1285" s="44">
        <v>9</v>
      </c>
      <c r="D1285" s="19" t="s">
        <v>273</v>
      </c>
      <c r="E1285" s="19">
        <v>2.75</v>
      </c>
      <c r="F1285" s="19"/>
      <c r="G1285" s="19">
        <v>2.54</v>
      </c>
      <c r="H1285" s="19">
        <v>2</v>
      </c>
      <c r="I1285" s="19">
        <f t="shared" si="231"/>
        <v>13.97</v>
      </c>
      <c r="J1285" s="24"/>
      <c r="K1285" s="24"/>
      <c r="L1285" s="24"/>
    </row>
    <row r="1286" spans="1:12" s="7" customFormat="1" ht="20.100000000000001" customHeight="1" x14ac:dyDescent="0.25">
      <c r="A1286" s="24"/>
      <c r="B1286" s="24"/>
      <c r="C1286" s="44" t="s">
        <v>272</v>
      </c>
      <c r="D1286" s="19" t="s">
        <v>273</v>
      </c>
      <c r="E1286" s="19">
        <v>3.1</v>
      </c>
      <c r="F1286" s="19"/>
      <c r="G1286" s="19">
        <v>2.54</v>
      </c>
      <c r="H1286" s="19">
        <v>2</v>
      </c>
      <c r="I1286" s="19">
        <f t="shared" si="231"/>
        <v>15.747999999999999</v>
      </c>
      <c r="J1286" s="24"/>
      <c r="K1286" s="24"/>
      <c r="L1286" s="24"/>
    </row>
    <row r="1287" spans="1:12" s="7" customFormat="1" ht="20.100000000000001" customHeight="1" x14ac:dyDescent="0.25">
      <c r="A1287" s="24"/>
      <c r="B1287" s="24"/>
      <c r="C1287" s="44">
        <v>10</v>
      </c>
      <c r="D1287" s="19" t="s">
        <v>273</v>
      </c>
      <c r="E1287" s="19">
        <v>6.2</v>
      </c>
      <c r="F1287" s="19"/>
      <c r="G1287" s="19">
        <v>2.54</v>
      </c>
      <c r="H1287" s="19">
        <v>2</v>
      </c>
      <c r="I1287" s="19">
        <f t="shared" si="231"/>
        <v>31.495999999999999</v>
      </c>
      <c r="J1287" s="24"/>
      <c r="K1287" s="24"/>
      <c r="L1287" s="24"/>
    </row>
    <row r="1288" spans="1:12" s="7" customFormat="1" ht="20.100000000000001" customHeight="1" x14ac:dyDescent="0.25">
      <c r="A1288" s="24"/>
      <c r="B1288" s="24"/>
      <c r="C1288" s="44">
        <v>10</v>
      </c>
      <c r="D1288" s="19" t="s">
        <v>278</v>
      </c>
      <c r="E1288" s="19">
        <v>5.15</v>
      </c>
      <c r="F1288" s="19"/>
      <c r="G1288" s="19">
        <v>2.54</v>
      </c>
      <c r="H1288" s="19">
        <v>2</v>
      </c>
      <c r="I1288" s="19">
        <f t="shared" si="231"/>
        <v>26.161999999999999</v>
      </c>
      <c r="J1288" s="24"/>
      <c r="K1288" s="24"/>
      <c r="L1288" s="24"/>
    </row>
    <row r="1289" spans="1:12" s="7" customFormat="1" ht="20.100000000000001" customHeight="1" x14ac:dyDescent="0.25">
      <c r="A1289" s="24"/>
      <c r="B1289" s="24"/>
      <c r="C1289" s="44"/>
      <c r="D1289" s="19"/>
      <c r="E1289" s="19"/>
      <c r="F1289" s="19">
        <v>2.2999999999999998</v>
      </c>
      <c r="G1289" s="19">
        <v>2.1</v>
      </c>
      <c r="H1289" s="19">
        <v>-2</v>
      </c>
      <c r="I1289" s="19">
        <f t="shared" si="231"/>
        <v>-9.66</v>
      </c>
      <c r="J1289" s="24"/>
      <c r="K1289" s="24"/>
      <c r="L1289" s="24"/>
    </row>
    <row r="1290" spans="1:12" s="7" customFormat="1" ht="20.100000000000001" customHeight="1" x14ac:dyDescent="0.25">
      <c r="A1290" s="24"/>
      <c r="B1290" s="24"/>
      <c r="C1290" s="44">
        <v>10</v>
      </c>
      <c r="D1290" s="19" t="s">
        <v>275</v>
      </c>
      <c r="E1290" s="19">
        <v>5.8</v>
      </c>
      <c r="F1290" s="19"/>
      <c r="G1290" s="19">
        <v>2.54</v>
      </c>
      <c r="H1290" s="19">
        <v>2</v>
      </c>
      <c r="I1290" s="19">
        <f t="shared" si="231"/>
        <v>29.463999999999999</v>
      </c>
      <c r="J1290" s="24"/>
      <c r="K1290" s="24"/>
      <c r="L1290" s="24"/>
    </row>
    <row r="1291" spans="1:12" s="7" customFormat="1" ht="20.100000000000001" customHeight="1" x14ac:dyDescent="0.25">
      <c r="A1291" s="24"/>
      <c r="B1291" s="24"/>
      <c r="C1291" s="44"/>
      <c r="D1291" s="19"/>
      <c r="E1291" s="19"/>
      <c r="F1291" s="19">
        <v>1.1499999999999999</v>
      </c>
      <c r="G1291" s="19">
        <v>2.1</v>
      </c>
      <c r="H1291" s="19">
        <v>-4</v>
      </c>
      <c r="I1291" s="19">
        <f t="shared" si="231"/>
        <v>-9.66</v>
      </c>
      <c r="J1291" s="24"/>
      <c r="K1291" s="24"/>
      <c r="L1291" s="24"/>
    </row>
    <row r="1292" spans="1:12" s="7" customFormat="1" ht="20.100000000000001" customHeight="1" x14ac:dyDescent="0.25">
      <c r="A1292" s="24"/>
      <c r="B1292" s="24"/>
      <c r="C1292" s="44"/>
      <c r="D1292" s="19"/>
      <c r="E1292" s="19"/>
      <c r="F1292" s="19">
        <v>1.8</v>
      </c>
      <c r="G1292" s="19">
        <v>1.2</v>
      </c>
      <c r="H1292" s="19">
        <v>-4</v>
      </c>
      <c r="I1292" s="19">
        <f t="shared" si="231"/>
        <v>-8.64</v>
      </c>
      <c r="J1292" s="24"/>
      <c r="K1292" s="24"/>
      <c r="L1292" s="24"/>
    </row>
    <row r="1293" spans="1:12" s="7" customFormat="1" ht="20.100000000000001" customHeight="1" x14ac:dyDescent="0.25">
      <c r="A1293" s="24"/>
      <c r="B1293" s="67" t="s">
        <v>378</v>
      </c>
      <c r="C1293" s="44" t="s">
        <v>284</v>
      </c>
      <c r="D1293" s="19" t="s">
        <v>278</v>
      </c>
      <c r="E1293" s="19">
        <v>5.15</v>
      </c>
      <c r="F1293" s="19"/>
      <c r="G1293" s="19">
        <v>2.54</v>
      </c>
      <c r="H1293" s="19">
        <v>2</v>
      </c>
      <c r="I1293" s="19">
        <f t="shared" si="231"/>
        <v>26.161999999999999</v>
      </c>
      <c r="J1293" s="24"/>
      <c r="K1293" s="24"/>
      <c r="L1293" s="24"/>
    </row>
    <row r="1294" spans="1:12" s="7" customFormat="1" ht="20.100000000000001" customHeight="1" x14ac:dyDescent="0.25">
      <c r="A1294" s="24"/>
      <c r="B1294" s="24"/>
      <c r="C1294" s="1"/>
      <c r="D1294" s="1"/>
      <c r="E1294" s="1"/>
      <c r="F1294" s="19">
        <v>1.5</v>
      </c>
      <c r="G1294" s="19">
        <v>1.2</v>
      </c>
      <c r="H1294" s="19">
        <v>-4</v>
      </c>
      <c r="I1294" s="19">
        <f t="shared" si="231"/>
        <v>-7.2</v>
      </c>
      <c r="J1294" s="24"/>
      <c r="K1294" s="24"/>
      <c r="L1294" s="24"/>
    </row>
    <row r="1295" spans="1:12" s="7" customFormat="1" ht="20.100000000000001" customHeight="1" x14ac:dyDescent="0.25">
      <c r="A1295" s="24"/>
      <c r="B1295" s="24"/>
      <c r="C1295" s="44" t="s">
        <v>284</v>
      </c>
      <c r="D1295" s="19" t="s">
        <v>285</v>
      </c>
      <c r="E1295" s="19">
        <v>5.9</v>
      </c>
      <c r="F1295" s="19"/>
      <c r="G1295" s="19">
        <v>2.54</v>
      </c>
      <c r="H1295" s="19">
        <v>2</v>
      </c>
      <c r="I1295" s="19">
        <f>ROUND(PRODUCT(E1295:H1295),3)</f>
        <v>29.972000000000001</v>
      </c>
      <c r="J1295" s="24"/>
      <c r="K1295" s="24"/>
      <c r="L1295" s="24"/>
    </row>
    <row r="1296" spans="1:12" s="7" customFormat="1" ht="20.100000000000001" customHeight="1" x14ac:dyDescent="0.25">
      <c r="A1296" s="24"/>
      <c r="B1296" s="24"/>
      <c r="C1296" s="1"/>
      <c r="D1296" s="1"/>
      <c r="E1296" s="1"/>
      <c r="F1296" s="19">
        <v>1.5</v>
      </c>
      <c r="G1296" s="19">
        <v>1.2</v>
      </c>
      <c r="H1296" s="19">
        <v>-4</v>
      </c>
      <c r="I1296" s="19">
        <f t="shared" ref="I1296:I1313" si="232">ROUND(PRODUCT(E1296:H1296),3)</f>
        <v>-7.2</v>
      </c>
      <c r="J1296" s="24"/>
      <c r="K1296" s="24"/>
      <c r="L1296" s="24"/>
    </row>
    <row r="1297" spans="1:12" s="7" customFormat="1" ht="20.100000000000001" customHeight="1" x14ac:dyDescent="0.25">
      <c r="A1297" s="24"/>
      <c r="B1297" s="24"/>
      <c r="C1297" s="44" t="s">
        <v>284</v>
      </c>
      <c r="D1297" s="19" t="s">
        <v>286</v>
      </c>
      <c r="E1297" s="19">
        <v>2.5</v>
      </c>
      <c r="F1297" s="19"/>
      <c r="G1297" s="19">
        <v>2.54</v>
      </c>
      <c r="H1297" s="19">
        <v>2</v>
      </c>
      <c r="I1297" s="19">
        <f t="shared" si="232"/>
        <v>12.7</v>
      </c>
      <c r="J1297" s="24"/>
      <c r="K1297" s="24"/>
      <c r="L1297" s="24"/>
    </row>
    <row r="1298" spans="1:12" s="7" customFormat="1" ht="20.100000000000001" customHeight="1" x14ac:dyDescent="0.25">
      <c r="A1298" s="24"/>
      <c r="B1298" s="24"/>
      <c r="C1298" s="1"/>
      <c r="D1298" s="1"/>
      <c r="E1298" s="1"/>
      <c r="F1298" s="19">
        <v>1.5</v>
      </c>
      <c r="G1298" s="19">
        <v>1.2</v>
      </c>
      <c r="H1298" s="19">
        <v>-2</v>
      </c>
      <c r="I1298" s="19">
        <f t="shared" si="232"/>
        <v>-3.6</v>
      </c>
      <c r="J1298" s="24"/>
      <c r="K1298" s="24"/>
      <c r="L1298" s="24"/>
    </row>
    <row r="1299" spans="1:12" s="7" customFormat="1" ht="20.100000000000001" customHeight="1" x14ac:dyDescent="0.25">
      <c r="A1299" s="24"/>
      <c r="B1299" s="24"/>
      <c r="C1299" s="44" t="s">
        <v>287</v>
      </c>
      <c r="D1299" s="19" t="s">
        <v>278</v>
      </c>
      <c r="E1299" s="19">
        <v>5.25</v>
      </c>
      <c r="F1299" s="19"/>
      <c r="G1299" s="19">
        <v>2.54</v>
      </c>
      <c r="H1299" s="19">
        <v>2</v>
      </c>
      <c r="I1299" s="19">
        <f t="shared" si="232"/>
        <v>26.67</v>
      </c>
      <c r="J1299" s="24"/>
      <c r="K1299" s="24"/>
      <c r="L1299" s="24"/>
    </row>
    <row r="1300" spans="1:12" s="7" customFormat="1" ht="20.100000000000001" customHeight="1" x14ac:dyDescent="0.25">
      <c r="A1300" s="24"/>
      <c r="B1300" s="24"/>
      <c r="C1300" s="1"/>
      <c r="D1300" s="1"/>
      <c r="E1300" s="1"/>
      <c r="F1300" s="19">
        <v>1.1499999999999999</v>
      </c>
      <c r="G1300" s="19">
        <v>2.1</v>
      </c>
      <c r="H1300" s="19">
        <v>-4</v>
      </c>
      <c r="I1300" s="19">
        <f t="shared" si="232"/>
        <v>-9.66</v>
      </c>
      <c r="J1300" s="24"/>
      <c r="K1300" s="24"/>
      <c r="L1300" s="24"/>
    </row>
    <row r="1301" spans="1:12" s="7" customFormat="1" ht="20.100000000000001" customHeight="1" x14ac:dyDescent="0.25">
      <c r="A1301" s="24"/>
      <c r="B1301" s="24"/>
      <c r="C1301" s="1"/>
      <c r="D1301" s="1"/>
      <c r="E1301" s="1"/>
      <c r="F1301" s="19">
        <v>1.8</v>
      </c>
      <c r="G1301" s="19">
        <v>1.2</v>
      </c>
      <c r="H1301" s="19">
        <v>-2</v>
      </c>
      <c r="I1301" s="19">
        <f t="shared" si="232"/>
        <v>-4.32</v>
      </c>
      <c r="J1301" s="24"/>
      <c r="K1301" s="24"/>
      <c r="L1301" s="24"/>
    </row>
    <row r="1302" spans="1:12" s="7" customFormat="1" ht="20.100000000000001" customHeight="1" x14ac:dyDescent="0.25">
      <c r="A1302" s="24"/>
      <c r="B1302" s="24"/>
      <c r="C1302" s="1"/>
      <c r="D1302" s="1"/>
      <c r="E1302" s="1"/>
      <c r="F1302" s="19">
        <v>1.2</v>
      </c>
      <c r="G1302" s="19">
        <v>1.2</v>
      </c>
      <c r="H1302" s="19">
        <v>-2</v>
      </c>
      <c r="I1302" s="19">
        <f t="shared" si="232"/>
        <v>-2.88</v>
      </c>
      <c r="J1302" s="24"/>
      <c r="K1302" s="24"/>
      <c r="L1302" s="24"/>
    </row>
    <row r="1303" spans="1:12" s="7" customFormat="1" ht="20.100000000000001" customHeight="1" x14ac:dyDescent="0.25">
      <c r="A1303" s="24"/>
      <c r="B1303" s="24"/>
      <c r="C1303" s="44" t="s">
        <v>287</v>
      </c>
      <c r="D1303" s="19" t="s">
        <v>285</v>
      </c>
      <c r="E1303" s="19">
        <v>5.9</v>
      </c>
      <c r="F1303" s="19"/>
      <c r="G1303" s="19">
        <v>2.54</v>
      </c>
      <c r="H1303" s="19">
        <v>2</v>
      </c>
      <c r="I1303" s="19">
        <f t="shared" si="232"/>
        <v>29.972000000000001</v>
      </c>
      <c r="J1303" s="24"/>
      <c r="K1303" s="24"/>
      <c r="L1303" s="24"/>
    </row>
    <row r="1304" spans="1:12" s="7" customFormat="1" ht="20.100000000000001" customHeight="1" x14ac:dyDescent="0.25">
      <c r="A1304" s="24"/>
      <c r="B1304" s="24"/>
      <c r="C1304" s="1"/>
      <c r="D1304" s="1"/>
      <c r="E1304" s="1"/>
      <c r="F1304" s="19">
        <v>1.5</v>
      </c>
      <c r="G1304" s="19">
        <v>2.1</v>
      </c>
      <c r="H1304" s="19">
        <v>-4</v>
      </c>
      <c r="I1304" s="19">
        <f t="shared" si="232"/>
        <v>-12.6</v>
      </c>
      <c r="J1304" s="24"/>
      <c r="K1304" s="24"/>
      <c r="L1304" s="24"/>
    </row>
    <row r="1305" spans="1:12" s="7" customFormat="1" ht="20.100000000000001" customHeight="1" x14ac:dyDescent="0.25">
      <c r="A1305" s="24"/>
      <c r="B1305" s="24"/>
      <c r="C1305" s="1"/>
      <c r="D1305" s="1"/>
      <c r="E1305" s="1"/>
      <c r="F1305" s="19">
        <v>1.8</v>
      </c>
      <c r="G1305" s="19">
        <v>1.2</v>
      </c>
      <c r="H1305" s="19">
        <v>-2</v>
      </c>
      <c r="I1305" s="19">
        <f t="shared" si="232"/>
        <v>-4.32</v>
      </c>
      <c r="J1305" s="24"/>
      <c r="K1305" s="24"/>
      <c r="L1305" s="24"/>
    </row>
    <row r="1306" spans="1:12" s="7" customFormat="1" ht="20.100000000000001" customHeight="1" x14ac:dyDescent="0.25">
      <c r="A1306" s="24"/>
      <c r="B1306" s="24"/>
      <c r="C1306" s="1"/>
      <c r="D1306" s="1"/>
      <c r="E1306" s="1"/>
      <c r="F1306" s="19">
        <v>1.6</v>
      </c>
      <c r="G1306" s="19">
        <v>1.2</v>
      </c>
      <c r="H1306" s="19">
        <v>-2</v>
      </c>
      <c r="I1306" s="19">
        <f t="shared" si="232"/>
        <v>-3.84</v>
      </c>
      <c r="J1306" s="24"/>
      <c r="K1306" s="24"/>
      <c r="L1306" s="24"/>
    </row>
    <row r="1307" spans="1:12" s="7" customFormat="1" ht="20.100000000000001" customHeight="1" x14ac:dyDescent="0.25">
      <c r="A1307" s="24"/>
      <c r="B1307" s="24"/>
      <c r="C1307" s="44" t="s">
        <v>284</v>
      </c>
      <c r="D1307" s="19" t="s">
        <v>286</v>
      </c>
      <c r="E1307" s="19">
        <v>2.5</v>
      </c>
      <c r="F1307" s="19"/>
      <c r="G1307" s="19">
        <v>2.54</v>
      </c>
      <c r="H1307" s="19">
        <v>2</v>
      </c>
      <c r="I1307" s="19">
        <f t="shared" si="232"/>
        <v>12.7</v>
      </c>
      <c r="J1307" s="24"/>
      <c r="K1307" s="24"/>
      <c r="L1307" s="24"/>
    </row>
    <row r="1308" spans="1:12" s="7" customFormat="1" ht="20.100000000000001" customHeight="1" x14ac:dyDescent="0.25">
      <c r="A1308" s="24"/>
      <c r="B1308" s="24"/>
      <c r="C1308" s="1"/>
      <c r="D1308" s="1"/>
      <c r="E1308" s="1"/>
      <c r="F1308" s="19">
        <v>1.1499999999999999</v>
      </c>
      <c r="G1308" s="19">
        <v>2.1</v>
      </c>
      <c r="H1308" s="19">
        <v>-2</v>
      </c>
      <c r="I1308" s="19">
        <f t="shared" si="232"/>
        <v>-4.83</v>
      </c>
      <c r="J1308" s="24"/>
      <c r="K1308" s="24"/>
      <c r="L1308" s="24"/>
    </row>
    <row r="1309" spans="1:12" s="7" customFormat="1" ht="20.100000000000001" customHeight="1" x14ac:dyDescent="0.25">
      <c r="A1309" s="24"/>
      <c r="B1309" s="24"/>
      <c r="C1309" s="1"/>
      <c r="D1309" s="1"/>
      <c r="E1309" s="1"/>
      <c r="F1309" s="19">
        <v>1.6</v>
      </c>
      <c r="G1309" s="19">
        <v>1.2</v>
      </c>
      <c r="H1309" s="19">
        <v>-2</v>
      </c>
      <c r="I1309" s="19">
        <f t="shared" si="232"/>
        <v>-3.84</v>
      </c>
      <c r="J1309" s="24"/>
      <c r="K1309" s="24"/>
      <c r="L1309" s="24"/>
    </row>
    <row r="1310" spans="1:12" s="7" customFormat="1" ht="20.100000000000001" customHeight="1" x14ac:dyDescent="0.25">
      <c r="A1310" s="24"/>
      <c r="B1310" s="67" t="s">
        <v>379</v>
      </c>
      <c r="C1310" s="44" t="s">
        <v>237</v>
      </c>
      <c r="D1310" s="19" t="s">
        <v>281</v>
      </c>
      <c r="E1310" s="19">
        <v>4.8</v>
      </c>
      <c r="F1310" s="19"/>
      <c r="G1310" s="19">
        <v>2.54</v>
      </c>
      <c r="H1310" s="19">
        <v>2</v>
      </c>
      <c r="I1310" s="19">
        <f t="shared" si="232"/>
        <v>24.384</v>
      </c>
      <c r="J1310" s="24"/>
      <c r="K1310" s="24"/>
      <c r="L1310" s="24"/>
    </row>
    <row r="1311" spans="1:12" s="7" customFormat="1" ht="20.100000000000001" customHeight="1" x14ac:dyDescent="0.25">
      <c r="A1311" s="24"/>
      <c r="B1311" s="24"/>
      <c r="C1311" s="44" t="s">
        <v>237</v>
      </c>
      <c r="D1311" s="19" t="s">
        <v>272</v>
      </c>
      <c r="E1311" s="19">
        <v>2.4</v>
      </c>
      <c r="F1311" s="19"/>
      <c r="G1311" s="19">
        <v>2.54</v>
      </c>
      <c r="H1311" s="19">
        <v>2</v>
      </c>
      <c r="I1311" s="19">
        <f t="shared" si="232"/>
        <v>12.192</v>
      </c>
      <c r="J1311" s="24"/>
      <c r="K1311" s="24"/>
      <c r="L1311" s="24"/>
    </row>
    <row r="1312" spans="1:12" s="7" customFormat="1" ht="20.100000000000001" customHeight="1" x14ac:dyDescent="0.25">
      <c r="A1312" s="24"/>
      <c r="B1312" s="67"/>
      <c r="C1312" s="44" t="s">
        <v>272</v>
      </c>
      <c r="D1312" s="19" t="s">
        <v>275</v>
      </c>
      <c r="E1312" s="19">
        <v>6.2</v>
      </c>
      <c r="F1312" s="19"/>
      <c r="G1312" s="19">
        <v>2.54</v>
      </c>
      <c r="H1312" s="19">
        <v>2</v>
      </c>
      <c r="I1312" s="19">
        <f t="shared" si="232"/>
        <v>31.495999999999999</v>
      </c>
      <c r="J1312" s="24"/>
      <c r="K1312" s="24"/>
      <c r="L1312" s="24"/>
    </row>
    <row r="1313" spans="1:12" s="7" customFormat="1" ht="20.100000000000001" customHeight="1" x14ac:dyDescent="0.25">
      <c r="A1313" s="24"/>
      <c r="B1313" s="67" t="s">
        <v>380</v>
      </c>
      <c r="C1313" s="44" t="s">
        <v>284</v>
      </c>
      <c r="D1313" s="19" t="s">
        <v>278</v>
      </c>
      <c r="E1313" s="19">
        <v>5.15</v>
      </c>
      <c r="F1313" s="19"/>
      <c r="G1313" s="19">
        <v>0.87</v>
      </c>
      <c r="H1313" s="19">
        <v>1</v>
      </c>
      <c r="I1313" s="19">
        <f t="shared" si="232"/>
        <v>4.4809999999999999</v>
      </c>
      <c r="J1313" s="24"/>
      <c r="K1313" s="24"/>
      <c r="L1313" s="24"/>
    </row>
    <row r="1314" spans="1:12" s="7" customFormat="1" ht="20.100000000000001" customHeight="1" x14ac:dyDescent="0.25">
      <c r="A1314" s="24"/>
      <c r="B1314" s="24"/>
      <c r="C1314" s="44" t="s">
        <v>284</v>
      </c>
      <c r="D1314" s="19" t="s">
        <v>285</v>
      </c>
      <c r="E1314" s="19">
        <v>5.9</v>
      </c>
      <c r="F1314" s="19"/>
      <c r="G1314" s="19">
        <v>0.87</v>
      </c>
      <c r="H1314" s="19">
        <v>1</v>
      </c>
      <c r="I1314" s="19">
        <f>ROUND(PRODUCT(E1314:H1314),3)</f>
        <v>5.133</v>
      </c>
      <c r="J1314" s="24"/>
      <c r="K1314" s="24"/>
      <c r="L1314" s="24"/>
    </row>
    <row r="1315" spans="1:12" s="7" customFormat="1" ht="20.100000000000001" customHeight="1" x14ac:dyDescent="0.25">
      <c r="A1315" s="24"/>
      <c r="B1315" s="24"/>
      <c r="C1315" s="44" t="s">
        <v>284</v>
      </c>
      <c r="D1315" s="19" t="s">
        <v>286</v>
      </c>
      <c r="E1315" s="19">
        <v>2.5</v>
      </c>
      <c r="F1315" s="19"/>
      <c r="G1315" s="19">
        <v>0.87</v>
      </c>
      <c r="H1315" s="19">
        <v>1</v>
      </c>
      <c r="I1315" s="19">
        <f t="shared" ref="I1315:I1335" si="233">ROUND(PRODUCT(E1315:H1315),3)</f>
        <v>2.1749999999999998</v>
      </c>
      <c r="J1315" s="24"/>
      <c r="K1315" s="24"/>
      <c r="L1315" s="24"/>
    </row>
    <row r="1316" spans="1:12" s="7" customFormat="1" ht="20.100000000000001" customHeight="1" x14ac:dyDescent="0.25">
      <c r="A1316" s="24"/>
      <c r="B1316" s="71" t="s">
        <v>382</v>
      </c>
      <c r="C1316" s="44" t="s">
        <v>284</v>
      </c>
      <c r="D1316" s="19" t="s">
        <v>289</v>
      </c>
      <c r="E1316" s="19">
        <v>6.25</v>
      </c>
      <c r="F1316" s="19"/>
      <c r="G1316" s="19">
        <v>0.44</v>
      </c>
      <c r="H1316" s="19">
        <v>1</v>
      </c>
      <c r="I1316" s="19">
        <f t="shared" si="233"/>
        <v>2.75</v>
      </c>
      <c r="J1316" s="24"/>
      <c r="K1316" s="24"/>
      <c r="L1316" s="24"/>
    </row>
    <row r="1317" spans="1:12" s="7" customFormat="1" ht="20.100000000000001" customHeight="1" x14ac:dyDescent="0.25">
      <c r="A1317" s="24"/>
      <c r="B1317" s="24"/>
      <c r="C1317" s="44" t="s">
        <v>287</v>
      </c>
      <c r="D1317" s="19" t="s">
        <v>289</v>
      </c>
      <c r="E1317" s="19">
        <v>6.35</v>
      </c>
      <c r="F1317" s="19"/>
      <c r="G1317" s="19">
        <v>0.44</v>
      </c>
      <c r="H1317" s="19">
        <v>2</v>
      </c>
      <c r="I1317" s="19">
        <f t="shared" si="233"/>
        <v>5.5880000000000001</v>
      </c>
      <c r="J1317" s="24"/>
      <c r="K1317" s="24"/>
      <c r="L1317" s="24"/>
    </row>
    <row r="1318" spans="1:12" s="7" customFormat="1" ht="20.100000000000001" customHeight="1" x14ac:dyDescent="0.25">
      <c r="A1318" s="24"/>
      <c r="B1318" s="24"/>
      <c r="C1318" s="44">
        <v>7</v>
      </c>
      <c r="D1318" s="19" t="s">
        <v>289</v>
      </c>
      <c r="E1318" s="19">
        <v>6.25</v>
      </c>
      <c r="F1318" s="19"/>
      <c r="G1318" s="19">
        <v>0.44</v>
      </c>
      <c r="H1318" s="19">
        <v>1</v>
      </c>
      <c r="I1318" s="19">
        <f t="shared" si="233"/>
        <v>2.75</v>
      </c>
      <c r="J1318" s="24"/>
      <c r="K1318" s="24"/>
      <c r="L1318" s="24"/>
    </row>
    <row r="1319" spans="1:12" s="7" customFormat="1" ht="20.100000000000001" customHeight="1" x14ac:dyDescent="0.25">
      <c r="A1319" s="24"/>
      <c r="B1319" s="19"/>
      <c r="C1319" s="44">
        <v>4</v>
      </c>
      <c r="D1319" s="19" t="s">
        <v>292</v>
      </c>
      <c r="E1319" s="19">
        <v>3.3</v>
      </c>
      <c r="F1319" s="19"/>
      <c r="G1319" s="19">
        <v>0.44</v>
      </c>
      <c r="H1319" s="19">
        <v>1</v>
      </c>
      <c r="I1319" s="19">
        <f t="shared" si="233"/>
        <v>1.452</v>
      </c>
      <c r="J1319" s="24"/>
      <c r="K1319" s="24"/>
      <c r="L1319" s="24"/>
    </row>
    <row r="1320" spans="1:12" s="7" customFormat="1" ht="20.100000000000001" customHeight="1" x14ac:dyDescent="0.25">
      <c r="A1320" s="24"/>
      <c r="B1320" s="24"/>
      <c r="C1320" s="44" t="s">
        <v>290</v>
      </c>
      <c r="D1320" s="19" t="s">
        <v>292</v>
      </c>
      <c r="E1320" s="19">
        <v>3.7</v>
      </c>
      <c r="F1320" s="19"/>
      <c r="G1320" s="19">
        <v>0.44</v>
      </c>
      <c r="H1320" s="19">
        <v>1</v>
      </c>
      <c r="I1320" s="19">
        <f t="shared" si="233"/>
        <v>1.6279999999999999</v>
      </c>
      <c r="J1320" s="24"/>
      <c r="K1320" s="24"/>
      <c r="L1320" s="24"/>
    </row>
    <row r="1321" spans="1:12" s="7" customFormat="1" ht="20.100000000000001" customHeight="1" x14ac:dyDescent="0.25">
      <c r="A1321" s="24"/>
      <c r="B1321" s="24"/>
      <c r="C1321" s="44" t="s">
        <v>291</v>
      </c>
      <c r="D1321" s="19" t="s">
        <v>292</v>
      </c>
      <c r="E1321" s="19">
        <v>5.4</v>
      </c>
      <c r="F1321" s="19"/>
      <c r="G1321" s="19">
        <v>0.44</v>
      </c>
      <c r="H1321" s="19">
        <v>1</v>
      </c>
      <c r="I1321" s="19">
        <f t="shared" si="233"/>
        <v>2.3759999999999999</v>
      </c>
      <c r="J1321" s="24"/>
      <c r="K1321" s="24"/>
      <c r="L1321" s="24"/>
    </row>
    <row r="1322" spans="1:12" s="7" customFormat="1" ht="20.100000000000001" customHeight="1" x14ac:dyDescent="0.25">
      <c r="A1322" s="24"/>
      <c r="B1322" s="24"/>
      <c r="C1322" s="44" t="s">
        <v>293</v>
      </c>
      <c r="D1322" s="19" t="s">
        <v>292</v>
      </c>
      <c r="E1322" s="19">
        <v>1.8</v>
      </c>
      <c r="F1322" s="19"/>
      <c r="G1322" s="19">
        <v>0.44</v>
      </c>
      <c r="H1322" s="19">
        <v>2</v>
      </c>
      <c r="I1322" s="19">
        <f t="shared" si="233"/>
        <v>1.5840000000000001</v>
      </c>
      <c r="J1322" s="24"/>
      <c r="K1322" s="24"/>
      <c r="L1322" s="24"/>
    </row>
    <row r="1323" spans="1:12" s="7" customFormat="1" ht="20.100000000000001" customHeight="1" x14ac:dyDescent="0.25">
      <c r="A1323" s="24"/>
      <c r="B1323" s="24"/>
      <c r="C1323" s="44" t="s">
        <v>293</v>
      </c>
      <c r="D1323" s="19" t="s">
        <v>292</v>
      </c>
      <c r="E1323" s="19">
        <v>2.65</v>
      </c>
      <c r="F1323" s="19"/>
      <c r="G1323" s="19">
        <v>0.44</v>
      </c>
      <c r="H1323" s="19">
        <v>2</v>
      </c>
      <c r="I1323" s="19">
        <f t="shared" si="233"/>
        <v>2.3319999999999999</v>
      </c>
      <c r="J1323" s="24"/>
      <c r="K1323" s="24"/>
      <c r="L1323" s="24"/>
    </row>
    <row r="1324" spans="1:12" s="7" customFormat="1" ht="20.100000000000001" customHeight="1" x14ac:dyDescent="0.25">
      <c r="A1324" s="24"/>
      <c r="B1324" s="24"/>
      <c r="C1324" s="44">
        <v>10</v>
      </c>
      <c r="D1324" s="19" t="s">
        <v>292</v>
      </c>
      <c r="E1324" s="19">
        <v>5.4</v>
      </c>
      <c r="F1324" s="19"/>
      <c r="G1324" s="19">
        <v>0.44</v>
      </c>
      <c r="H1324" s="19">
        <v>2</v>
      </c>
      <c r="I1324" s="19">
        <f t="shared" si="233"/>
        <v>4.7519999999999998</v>
      </c>
      <c r="J1324" s="24"/>
      <c r="K1324" s="24"/>
      <c r="L1324" s="24"/>
    </row>
    <row r="1325" spans="1:12" s="7" customFormat="1" ht="20.100000000000001" customHeight="1" x14ac:dyDescent="0.25">
      <c r="A1325" s="24"/>
      <c r="B1325" s="24"/>
      <c r="C1325" s="44" t="s">
        <v>270</v>
      </c>
      <c r="D1325" s="44" t="s">
        <v>294</v>
      </c>
      <c r="E1325" s="19">
        <v>5.45</v>
      </c>
      <c r="F1325" s="19"/>
      <c r="G1325" s="19">
        <v>0.44</v>
      </c>
      <c r="H1325" s="19">
        <v>1</v>
      </c>
      <c r="I1325" s="19">
        <f t="shared" si="233"/>
        <v>2.3980000000000001</v>
      </c>
      <c r="J1325" s="24"/>
      <c r="K1325" s="24"/>
      <c r="L1325" s="24"/>
    </row>
    <row r="1326" spans="1:12" s="7" customFormat="1" ht="20.100000000000001" customHeight="1" x14ac:dyDescent="0.25">
      <c r="A1326" s="24"/>
      <c r="B1326" s="24"/>
      <c r="C1326" s="19" t="s">
        <v>289</v>
      </c>
      <c r="D1326" s="19" t="s">
        <v>287</v>
      </c>
      <c r="E1326" s="19">
        <v>2.1</v>
      </c>
      <c r="F1326" s="19"/>
      <c r="G1326" s="19">
        <v>0.44</v>
      </c>
      <c r="H1326" s="19">
        <v>2</v>
      </c>
      <c r="I1326" s="19">
        <f t="shared" si="233"/>
        <v>1.8480000000000001</v>
      </c>
      <c r="J1326" s="24"/>
      <c r="K1326" s="24"/>
      <c r="L1326" s="24"/>
    </row>
    <row r="1327" spans="1:12" s="7" customFormat="1" ht="20.100000000000001" customHeight="1" x14ac:dyDescent="0.25">
      <c r="A1327" s="24"/>
      <c r="B1327" s="24"/>
      <c r="C1327" s="44" t="s">
        <v>295</v>
      </c>
      <c r="D1327" s="44" t="s">
        <v>294</v>
      </c>
      <c r="E1327" s="19">
        <f>5.45-0.15</f>
        <v>5.3</v>
      </c>
      <c r="F1327" s="19"/>
      <c r="G1327" s="19">
        <v>0.44</v>
      </c>
      <c r="H1327" s="19">
        <v>1</v>
      </c>
      <c r="I1327" s="19">
        <f t="shared" si="233"/>
        <v>2.3319999999999999</v>
      </c>
      <c r="J1327" s="24"/>
      <c r="K1327" s="24"/>
      <c r="L1327" s="24"/>
    </row>
    <row r="1328" spans="1:12" s="7" customFormat="1" ht="20.100000000000001" customHeight="1" x14ac:dyDescent="0.25">
      <c r="A1328" s="24"/>
      <c r="B1328" s="24"/>
      <c r="C1328" s="19" t="s">
        <v>292</v>
      </c>
      <c r="D1328" s="44" t="s">
        <v>290</v>
      </c>
      <c r="E1328" s="19">
        <v>3.45</v>
      </c>
      <c r="F1328" s="19"/>
      <c r="G1328" s="19">
        <v>0.44</v>
      </c>
      <c r="H1328" s="19">
        <v>1</v>
      </c>
      <c r="I1328" s="19">
        <f t="shared" si="233"/>
        <v>1.518</v>
      </c>
      <c r="J1328" s="24"/>
      <c r="K1328" s="24"/>
      <c r="L1328" s="24"/>
    </row>
    <row r="1329" spans="1:12" s="7" customFormat="1" ht="20.100000000000001" customHeight="1" x14ac:dyDescent="0.25">
      <c r="A1329" s="24"/>
      <c r="B1329" s="24"/>
      <c r="C1329" s="44" t="s">
        <v>296</v>
      </c>
      <c r="D1329" s="44" t="s">
        <v>290</v>
      </c>
      <c r="E1329" s="19">
        <v>3.25</v>
      </c>
      <c r="F1329" s="19"/>
      <c r="G1329" s="19">
        <v>0.44</v>
      </c>
      <c r="H1329" s="19">
        <v>1</v>
      </c>
      <c r="I1329" s="19">
        <f t="shared" si="233"/>
        <v>1.43</v>
      </c>
      <c r="J1329" s="24"/>
      <c r="K1329" s="24"/>
      <c r="L1329" s="24"/>
    </row>
    <row r="1330" spans="1:12" s="7" customFormat="1" ht="20.100000000000001" customHeight="1" x14ac:dyDescent="0.25">
      <c r="A1330" s="24"/>
      <c r="B1330" s="24"/>
      <c r="C1330" s="19" t="s">
        <v>297</v>
      </c>
      <c r="D1330" s="44" t="s">
        <v>298</v>
      </c>
      <c r="E1330" s="19">
        <v>7.1</v>
      </c>
      <c r="F1330" s="19"/>
      <c r="G1330" s="19">
        <v>0.44</v>
      </c>
      <c r="H1330" s="19">
        <v>1</v>
      </c>
      <c r="I1330" s="19">
        <f t="shared" si="233"/>
        <v>3.1240000000000001</v>
      </c>
      <c r="J1330" s="24"/>
      <c r="K1330" s="24"/>
      <c r="L1330" s="24"/>
    </row>
    <row r="1331" spans="1:12" s="7" customFormat="1" ht="20.100000000000001" customHeight="1" x14ac:dyDescent="0.25">
      <c r="A1331" s="24"/>
      <c r="B1331" s="24"/>
      <c r="C1331" s="19" t="s">
        <v>292</v>
      </c>
      <c r="D1331" s="44" t="s">
        <v>298</v>
      </c>
      <c r="E1331" s="19">
        <f>7.7-0.15</f>
        <v>7.55</v>
      </c>
      <c r="F1331" s="19"/>
      <c r="G1331" s="19">
        <v>0.44</v>
      </c>
      <c r="H1331" s="19">
        <v>2</v>
      </c>
      <c r="I1331" s="19">
        <f t="shared" si="233"/>
        <v>6.6440000000000001</v>
      </c>
      <c r="J1331" s="24"/>
      <c r="K1331" s="24"/>
      <c r="L1331" s="24"/>
    </row>
    <row r="1332" spans="1:12" s="7" customFormat="1" ht="20.100000000000001" customHeight="1" x14ac:dyDescent="0.25">
      <c r="A1332" s="24"/>
      <c r="B1332" s="24"/>
      <c r="C1332" s="19" t="s">
        <v>292</v>
      </c>
      <c r="D1332" s="44" t="s">
        <v>298</v>
      </c>
      <c r="E1332" s="19">
        <f>7.7-0.15*2</f>
        <v>7.4</v>
      </c>
      <c r="F1332" s="19"/>
      <c r="G1332" s="19">
        <v>0.44</v>
      </c>
      <c r="H1332" s="19">
        <v>2</v>
      </c>
      <c r="I1332" s="19">
        <f t="shared" si="233"/>
        <v>6.5119999999999996</v>
      </c>
      <c r="J1332" s="24"/>
      <c r="K1332" s="24"/>
      <c r="L1332" s="24"/>
    </row>
    <row r="1333" spans="1:12" s="7" customFormat="1" ht="20.100000000000001" customHeight="1" x14ac:dyDescent="0.25">
      <c r="A1333" s="24"/>
      <c r="B1333" s="24"/>
      <c r="C1333" s="44" t="s">
        <v>296</v>
      </c>
      <c r="D1333" s="44" t="s">
        <v>298</v>
      </c>
      <c r="E1333" s="19">
        <v>7.1</v>
      </c>
      <c r="F1333" s="19"/>
      <c r="G1333" s="19">
        <v>0.44</v>
      </c>
      <c r="H1333" s="19">
        <v>2</v>
      </c>
      <c r="I1333" s="19">
        <f t="shared" si="233"/>
        <v>6.2480000000000002</v>
      </c>
      <c r="J1333" s="24"/>
      <c r="K1333" s="24"/>
      <c r="L1333" s="24"/>
    </row>
    <row r="1334" spans="1:12" s="7" customFormat="1" ht="20.100000000000001" customHeight="1" x14ac:dyDescent="0.25">
      <c r="A1334" s="24"/>
      <c r="B1334" s="67" t="s">
        <v>381</v>
      </c>
      <c r="C1334" s="44"/>
      <c r="D1334" s="19"/>
      <c r="E1334" s="19">
        <v>594.29999999999995</v>
      </c>
      <c r="F1334" s="19"/>
      <c r="G1334" s="19"/>
      <c r="H1334" s="19">
        <v>1</v>
      </c>
      <c r="I1334" s="19">
        <f t="shared" si="233"/>
        <v>594.29999999999995</v>
      </c>
      <c r="J1334" s="24"/>
      <c r="K1334" s="24"/>
      <c r="L1334" s="24"/>
    </row>
    <row r="1335" spans="1:12" s="7" customFormat="1" ht="20.100000000000001" customHeight="1" x14ac:dyDescent="0.25">
      <c r="A1335" s="24"/>
      <c r="B1335" s="24"/>
      <c r="C1335" s="44"/>
      <c r="D1335" s="19"/>
      <c r="E1335" s="19">
        <v>188.15</v>
      </c>
      <c r="F1335" s="19"/>
      <c r="G1335" s="19"/>
      <c r="H1335" s="19">
        <v>1</v>
      </c>
      <c r="I1335" s="19">
        <f t="shared" si="233"/>
        <v>188.15</v>
      </c>
      <c r="J1335" s="24"/>
      <c r="K1335" s="24"/>
      <c r="L1335" s="68" t="s">
        <v>403</v>
      </c>
    </row>
    <row r="1336" spans="1:12" s="7" customFormat="1" ht="20.100000000000001" customHeight="1" x14ac:dyDescent="0.25">
      <c r="A1336" s="24"/>
      <c r="B1336" s="24"/>
      <c r="C1336" s="44"/>
      <c r="D1336" s="19"/>
      <c r="E1336" s="19">
        <v>90.13</v>
      </c>
      <c r="F1336" s="19"/>
      <c r="G1336" s="19"/>
      <c r="H1336" s="19">
        <v>1</v>
      </c>
      <c r="I1336" s="19">
        <f t="shared" ref="I1336" si="234">ROUND(PRODUCT(E1336:H1336),3)</f>
        <v>90.13</v>
      </c>
      <c r="J1336" s="24"/>
      <c r="K1336" s="24"/>
      <c r="L1336" s="68" t="s">
        <v>404</v>
      </c>
    </row>
    <row r="1337" spans="1:12" s="7" customFormat="1" ht="20.100000000000001" customHeight="1" x14ac:dyDescent="0.25">
      <c r="A1337" s="24"/>
      <c r="B1337" s="24"/>
      <c r="C1337" s="44"/>
      <c r="D1337" s="19"/>
      <c r="E1337" s="19"/>
      <c r="F1337" s="19"/>
      <c r="G1337" s="19"/>
      <c r="H1337" s="19"/>
      <c r="I1337" s="19"/>
      <c r="J1337" s="24"/>
      <c r="K1337" s="24"/>
      <c r="L1337" s="68"/>
    </row>
    <row r="1338" spans="1:12" s="7" customFormat="1" ht="20.100000000000001" customHeight="1" x14ac:dyDescent="0.25">
      <c r="A1338" s="24"/>
      <c r="B1338" s="24"/>
      <c r="C1338" s="44"/>
      <c r="D1338" s="19"/>
      <c r="E1338" s="19"/>
      <c r="F1338" s="19"/>
      <c r="G1338" s="19"/>
      <c r="H1338" s="44"/>
      <c r="I1338" s="15"/>
      <c r="J1338" s="24"/>
      <c r="K1338" s="24"/>
      <c r="L1338" s="24"/>
    </row>
    <row r="1339" spans="1:12" s="7" customFormat="1" ht="47.25" x14ac:dyDescent="0.25">
      <c r="A1339" s="11" t="s">
        <v>526</v>
      </c>
      <c r="B1339" s="12" t="s">
        <v>527</v>
      </c>
      <c r="C1339" s="13"/>
      <c r="D1339" s="14"/>
      <c r="E1339" s="14"/>
      <c r="F1339" s="14"/>
      <c r="G1339" s="14"/>
      <c r="H1339" s="14"/>
      <c r="I1339" s="14"/>
      <c r="J1339" s="23">
        <f>SUM(I1340)</f>
        <v>523.21</v>
      </c>
      <c r="K1339" s="20" t="s">
        <v>15</v>
      </c>
      <c r="L1339" s="18"/>
    </row>
    <row r="1340" spans="1:12" s="7" customFormat="1" ht="20.100000000000001" customHeight="1" x14ac:dyDescent="0.25">
      <c r="A1340" s="24"/>
      <c r="B1340" s="67" t="s">
        <v>420</v>
      </c>
      <c r="C1340" s="44"/>
      <c r="D1340" s="19"/>
      <c r="E1340" s="19">
        <v>523.21</v>
      </c>
      <c r="F1340" s="19"/>
      <c r="G1340" s="19"/>
      <c r="H1340" s="19">
        <v>1</v>
      </c>
      <c r="I1340" s="19">
        <f t="shared" ref="I1340" si="235">ROUND(PRODUCT(E1340:H1340),3)</f>
        <v>523.21</v>
      </c>
      <c r="J1340" s="24"/>
      <c r="K1340" s="24"/>
      <c r="L1340" s="24"/>
    </row>
    <row r="1341" spans="1:12" s="7" customFormat="1" ht="20.100000000000001" customHeight="1" x14ac:dyDescent="0.25">
      <c r="A1341" s="24"/>
      <c r="B1341" s="24"/>
      <c r="C1341" s="44"/>
      <c r="D1341" s="19"/>
      <c r="E1341" s="19"/>
      <c r="F1341" s="19"/>
      <c r="G1341" s="19"/>
      <c r="H1341" s="19"/>
      <c r="I1341" s="15"/>
      <c r="J1341" s="24"/>
      <c r="K1341" s="24"/>
      <c r="L1341" s="24"/>
    </row>
    <row r="1342" spans="1:12" s="7" customFormat="1" ht="20.100000000000001" customHeight="1" x14ac:dyDescent="0.25">
      <c r="A1342" s="24"/>
      <c r="B1342" s="24"/>
      <c r="C1342" s="44"/>
      <c r="D1342" s="19"/>
      <c r="E1342" s="19"/>
      <c r="F1342" s="19"/>
      <c r="G1342" s="19"/>
      <c r="H1342" s="19"/>
      <c r="I1342" s="15"/>
      <c r="J1342" s="24"/>
      <c r="K1342" s="24"/>
      <c r="L1342" s="24"/>
    </row>
    <row r="1343" spans="1:12" s="7" customFormat="1" ht="20.100000000000001" customHeight="1" x14ac:dyDescent="0.25">
      <c r="A1343" s="16" t="s">
        <v>199</v>
      </c>
      <c r="B1343" s="17" t="s">
        <v>200</v>
      </c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s="7" customFormat="1" ht="20.100000000000001" customHeight="1" x14ac:dyDescent="0.25">
      <c r="A1344" s="16"/>
      <c r="B1344" s="17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s="7" customFormat="1" ht="20.100000000000001" customHeight="1" x14ac:dyDescent="0.25">
      <c r="A1345" s="16" t="s">
        <v>150</v>
      </c>
      <c r="B1345" s="17" t="s">
        <v>151</v>
      </c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s="7" customFormat="1" ht="20.100000000000001" customHeight="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s="7" customFormat="1" ht="31.5" x14ac:dyDescent="0.25">
      <c r="A1347" s="11" t="s">
        <v>152</v>
      </c>
      <c r="B1347" s="12" t="s">
        <v>153</v>
      </c>
      <c r="C1347" s="13"/>
      <c r="D1347" s="14"/>
      <c r="E1347" s="14"/>
      <c r="F1347" s="14"/>
      <c r="G1347" s="14"/>
      <c r="H1347" s="14"/>
      <c r="I1347" s="14"/>
      <c r="J1347" s="43">
        <f>SUM(I1348:I1349)</f>
        <v>6</v>
      </c>
      <c r="K1347" s="20" t="s">
        <v>9</v>
      </c>
      <c r="L1347" s="14"/>
    </row>
    <row r="1348" spans="1:12" s="7" customFormat="1" ht="20.100000000000001" customHeight="1" x14ac:dyDescent="0.25">
      <c r="A1348" s="1"/>
      <c r="B1348" s="1"/>
      <c r="C1348" s="1"/>
      <c r="D1348" s="1"/>
      <c r="E1348" s="1"/>
      <c r="F1348" s="15"/>
      <c r="G1348" s="15"/>
      <c r="H1348" s="15">
        <v>6</v>
      </c>
      <c r="I1348" s="15">
        <f t="shared" ref="I1348" si="236">ROUND(PRODUCT(E1348:H1348),2)</f>
        <v>6</v>
      </c>
      <c r="J1348" s="1"/>
      <c r="K1348" s="1"/>
      <c r="L1348" s="1"/>
    </row>
    <row r="1349" spans="1:12" s="7" customFormat="1" ht="20.100000000000001" customHeight="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s="7" customFormat="1" ht="47.25" x14ac:dyDescent="0.25">
      <c r="A1350" s="11" t="s">
        <v>170</v>
      </c>
      <c r="B1350" s="12" t="s">
        <v>171</v>
      </c>
      <c r="C1350" s="13"/>
      <c r="D1350" s="14"/>
      <c r="E1350" s="14"/>
      <c r="F1350" s="14"/>
      <c r="G1350" s="14"/>
      <c r="H1350" s="14"/>
      <c r="I1350" s="14"/>
      <c r="J1350" s="43">
        <f>SUM(I1351:I1359)</f>
        <v>23</v>
      </c>
      <c r="K1350" s="20" t="s">
        <v>92</v>
      </c>
      <c r="L1350" s="14"/>
    </row>
    <row r="1351" spans="1:12" s="7" customFormat="1" ht="20.100000000000001" customHeight="1" x14ac:dyDescent="0.25">
      <c r="A1351" s="1"/>
      <c r="B1351" s="1"/>
      <c r="C1351" s="1"/>
      <c r="D1351" s="1"/>
      <c r="E1351" s="1"/>
      <c r="F1351" s="15"/>
      <c r="G1351" s="15"/>
      <c r="H1351" s="15">
        <v>4</v>
      </c>
      <c r="I1351" s="15">
        <f t="shared" ref="I1351:I1354" si="237">ROUND(PRODUCT(E1351:H1351),2)</f>
        <v>4</v>
      </c>
      <c r="J1351" s="1"/>
      <c r="K1351" s="1"/>
      <c r="L1351" s="24" t="s">
        <v>176</v>
      </c>
    </row>
    <row r="1352" spans="1:12" s="7" customFormat="1" ht="20.100000000000001" customHeight="1" x14ac:dyDescent="0.25">
      <c r="A1352" s="1"/>
      <c r="B1352" s="1"/>
      <c r="C1352" s="1"/>
      <c r="D1352" s="1"/>
      <c r="E1352" s="1"/>
      <c r="F1352" s="15"/>
      <c r="G1352" s="15"/>
      <c r="H1352" s="15">
        <v>4</v>
      </c>
      <c r="I1352" s="15">
        <f t="shared" si="237"/>
        <v>4</v>
      </c>
      <c r="J1352" s="1"/>
      <c r="K1352" s="1"/>
      <c r="L1352" s="24" t="s">
        <v>178</v>
      </c>
    </row>
    <row r="1353" spans="1:12" s="7" customFormat="1" ht="20.100000000000001" customHeight="1" x14ac:dyDescent="0.25">
      <c r="A1353" s="1"/>
      <c r="B1353" s="1"/>
      <c r="C1353" s="1"/>
      <c r="D1353" s="1"/>
      <c r="E1353" s="1"/>
      <c r="F1353" s="15"/>
      <c r="G1353" s="15"/>
      <c r="H1353" s="15">
        <v>4</v>
      </c>
      <c r="I1353" s="15">
        <f t="shared" si="237"/>
        <v>4</v>
      </c>
      <c r="J1353" s="1"/>
      <c r="K1353" s="1"/>
      <c r="L1353" s="24" t="s">
        <v>177</v>
      </c>
    </row>
    <row r="1354" spans="1:12" s="7" customFormat="1" ht="20.100000000000001" customHeight="1" x14ac:dyDescent="0.25">
      <c r="A1354" s="1"/>
      <c r="B1354" s="1"/>
      <c r="C1354" s="1"/>
      <c r="D1354" s="1"/>
      <c r="E1354" s="1"/>
      <c r="F1354" s="15"/>
      <c r="G1354" s="15"/>
      <c r="H1354" s="15">
        <v>4</v>
      </c>
      <c r="I1354" s="15">
        <f t="shared" si="237"/>
        <v>4</v>
      </c>
      <c r="J1354" s="1"/>
      <c r="K1354" s="1"/>
      <c r="L1354" s="24" t="s">
        <v>179</v>
      </c>
    </row>
    <row r="1355" spans="1:12" s="7" customFormat="1" ht="20.100000000000001" customHeight="1" x14ac:dyDescent="0.25">
      <c r="A1355" s="1"/>
      <c r="B1355" s="1"/>
      <c r="C1355" s="1"/>
      <c r="D1355" s="1"/>
      <c r="E1355" s="1"/>
      <c r="F1355" s="15"/>
      <c r="G1355" s="15"/>
      <c r="H1355" s="15">
        <v>2</v>
      </c>
      <c r="I1355" s="15">
        <f t="shared" ref="I1355:I1356" si="238">ROUND(PRODUCT(E1355:H1355),2)</f>
        <v>2</v>
      </c>
      <c r="J1355" s="1"/>
      <c r="K1355" s="1"/>
      <c r="L1355" s="24" t="s">
        <v>506</v>
      </c>
    </row>
    <row r="1356" spans="1:12" s="7" customFormat="1" ht="20.100000000000001" customHeight="1" x14ac:dyDescent="0.25">
      <c r="A1356" s="1"/>
      <c r="B1356" s="1"/>
      <c r="C1356" s="1"/>
      <c r="D1356" s="1"/>
      <c r="E1356" s="1"/>
      <c r="F1356" s="15"/>
      <c r="G1356" s="15"/>
      <c r="H1356" s="15">
        <v>2</v>
      </c>
      <c r="I1356" s="15">
        <f t="shared" si="238"/>
        <v>2</v>
      </c>
      <c r="J1356" s="1"/>
      <c r="K1356" s="1"/>
      <c r="L1356" s="24" t="s">
        <v>507</v>
      </c>
    </row>
    <row r="1357" spans="1:12" s="7" customFormat="1" ht="20.100000000000001" customHeight="1" x14ac:dyDescent="0.25">
      <c r="A1357" s="1"/>
      <c r="B1357" s="1"/>
      <c r="C1357" s="1"/>
      <c r="D1357" s="1"/>
      <c r="E1357" s="1"/>
      <c r="F1357" s="15"/>
      <c r="G1357" s="15"/>
      <c r="H1357" s="15">
        <v>1</v>
      </c>
      <c r="I1357" s="15">
        <f t="shared" ref="I1357:I1358" si="239">ROUND(PRODUCT(E1357:H1357),2)</f>
        <v>1</v>
      </c>
      <c r="J1357" s="1"/>
      <c r="K1357" s="1"/>
      <c r="L1357" s="24" t="s">
        <v>508</v>
      </c>
    </row>
    <row r="1358" spans="1:12" s="7" customFormat="1" ht="20.100000000000001" customHeight="1" x14ac:dyDescent="0.25">
      <c r="A1358" s="1"/>
      <c r="B1358" s="1"/>
      <c r="C1358" s="1"/>
      <c r="D1358" s="1"/>
      <c r="E1358" s="1"/>
      <c r="F1358" s="15"/>
      <c r="G1358" s="15"/>
      <c r="H1358" s="15">
        <v>1</v>
      </c>
      <c r="I1358" s="15">
        <f t="shared" si="239"/>
        <v>1</v>
      </c>
      <c r="J1358" s="1"/>
      <c r="K1358" s="1"/>
      <c r="L1358" s="24" t="s">
        <v>509</v>
      </c>
    </row>
    <row r="1359" spans="1:12" s="7" customFormat="1" ht="20.100000000000001" customHeight="1" x14ac:dyDescent="0.25">
      <c r="A1359" s="1"/>
      <c r="B1359" s="1"/>
      <c r="C1359" s="1"/>
      <c r="D1359" s="1"/>
      <c r="E1359" s="1"/>
      <c r="F1359" s="15"/>
      <c r="G1359" s="15"/>
      <c r="H1359" s="15">
        <v>1</v>
      </c>
      <c r="I1359" s="15">
        <f t="shared" ref="I1359" si="240">ROUND(PRODUCT(E1359:H1359),2)</f>
        <v>1</v>
      </c>
      <c r="J1359" s="1"/>
      <c r="K1359" s="1"/>
      <c r="L1359" s="24" t="s">
        <v>510</v>
      </c>
    </row>
    <row r="1360" spans="1:12" s="7" customFormat="1" ht="20.100000000000001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s="7" customFormat="1" ht="31.5" x14ac:dyDescent="0.25">
      <c r="A1361" s="11" t="s">
        <v>172</v>
      </c>
      <c r="B1361" s="12" t="s">
        <v>173</v>
      </c>
      <c r="C1361" s="13"/>
      <c r="D1361" s="14"/>
      <c r="E1361" s="14"/>
      <c r="F1361" s="14"/>
      <c r="G1361" s="14"/>
      <c r="H1361" s="14"/>
      <c r="I1361" s="14"/>
      <c r="J1361" s="43">
        <f>SUM(I1362:I1364)</f>
        <v>13</v>
      </c>
      <c r="K1361" s="20" t="s">
        <v>92</v>
      </c>
      <c r="L1361" s="14"/>
    </row>
    <row r="1362" spans="1:12" s="7" customFormat="1" ht="20.100000000000001" customHeight="1" x14ac:dyDescent="0.25">
      <c r="A1362" s="1"/>
      <c r="B1362" s="1"/>
      <c r="C1362" s="1"/>
      <c r="D1362" s="1"/>
      <c r="E1362" s="1"/>
      <c r="F1362" s="15"/>
      <c r="G1362" s="15"/>
      <c r="H1362" s="15">
        <v>4</v>
      </c>
      <c r="I1362" s="15">
        <f t="shared" ref="I1362:I1363" si="241">ROUND(PRODUCT(E1362:H1362),2)</f>
        <v>4</v>
      </c>
      <c r="J1362" s="1"/>
      <c r="K1362" s="1"/>
      <c r="L1362" s="24" t="s">
        <v>174</v>
      </c>
    </row>
    <row r="1363" spans="1:12" s="7" customFormat="1" ht="20.100000000000001" customHeight="1" x14ac:dyDescent="0.25">
      <c r="A1363" s="1"/>
      <c r="B1363" s="1"/>
      <c r="C1363" s="1"/>
      <c r="D1363" s="1"/>
      <c r="E1363" s="1"/>
      <c r="F1363" s="15"/>
      <c r="G1363" s="15"/>
      <c r="H1363" s="15">
        <v>8</v>
      </c>
      <c r="I1363" s="15">
        <f t="shared" si="241"/>
        <v>8</v>
      </c>
      <c r="J1363" s="1"/>
      <c r="K1363" s="1"/>
      <c r="L1363" s="24" t="s">
        <v>175</v>
      </c>
    </row>
    <row r="1364" spans="1:12" s="7" customFormat="1" ht="20.100000000000001" customHeight="1" x14ac:dyDescent="0.25">
      <c r="A1364" s="1"/>
      <c r="B1364" s="1"/>
      <c r="C1364" s="1"/>
      <c r="D1364" s="1"/>
      <c r="E1364" s="1"/>
      <c r="F1364" s="15"/>
      <c r="G1364" s="15"/>
      <c r="H1364" s="15">
        <v>1</v>
      </c>
      <c r="I1364" s="15">
        <f t="shared" ref="I1364" si="242">ROUND(PRODUCT(E1364:H1364),2)</f>
        <v>1</v>
      </c>
      <c r="J1364" s="1"/>
      <c r="K1364" s="1"/>
      <c r="L1364" s="24" t="s">
        <v>505</v>
      </c>
    </row>
    <row r="1365" spans="1:12" s="7" customFormat="1" ht="20.100000000000001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s="7" customFormat="1" ht="31.5" x14ac:dyDescent="0.25">
      <c r="A1366" s="11" t="s">
        <v>154</v>
      </c>
      <c r="B1366" s="12" t="s">
        <v>155</v>
      </c>
      <c r="C1366" s="13"/>
      <c r="D1366" s="14"/>
      <c r="E1366" s="14"/>
      <c r="F1366" s="14"/>
      <c r="G1366" s="14"/>
      <c r="H1366" s="14"/>
      <c r="I1366" s="14"/>
      <c r="J1366" s="43">
        <f>SUM(I1367)</f>
        <v>35</v>
      </c>
      <c r="K1366" s="20" t="s">
        <v>38</v>
      </c>
      <c r="L1366" s="14"/>
    </row>
    <row r="1367" spans="1:12" s="7" customFormat="1" ht="20.100000000000001" customHeight="1" x14ac:dyDescent="0.25">
      <c r="A1367" s="1"/>
      <c r="B1367" s="1"/>
      <c r="C1367" s="1"/>
      <c r="D1367" s="1"/>
      <c r="E1367" s="19">
        <v>35</v>
      </c>
      <c r="F1367" s="15"/>
      <c r="G1367" s="15"/>
      <c r="H1367" s="15">
        <v>1</v>
      </c>
      <c r="I1367" s="15">
        <f t="shared" ref="I1367" si="243">ROUND(PRODUCT(E1367:H1367),2)</f>
        <v>35</v>
      </c>
      <c r="J1367" s="1"/>
      <c r="K1367" s="1"/>
      <c r="L1367" s="1"/>
    </row>
    <row r="1368" spans="1:12" s="7" customFormat="1" ht="20.100000000000001" customHeight="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s="7" customFormat="1" ht="31.5" x14ac:dyDescent="0.25">
      <c r="A1369" s="11" t="s">
        <v>156</v>
      </c>
      <c r="B1369" s="12" t="s">
        <v>157</v>
      </c>
      <c r="C1369" s="13"/>
      <c r="D1369" s="14"/>
      <c r="E1369" s="14"/>
      <c r="F1369" s="14"/>
      <c r="G1369" s="14"/>
      <c r="H1369" s="14"/>
      <c r="I1369" s="14"/>
      <c r="J1369" s="43">
        <f>SUM(I1370)</f>
        <v>26</v>
      </c>
      <c r="K1369" s="20" t="s">
        <v>38</v>
      </c>
      <c r="L1369" s="14"/>
    </row>
    <row r="1370" spans="1:12" s="7" customFormat="1" ht="20.100000000000001" customHeight="1" x14ac:dyDescent="0.25">
      <c r="A1370" s="1"/>
      <c r="B1370" s="1"/>
      <c r="C1370" s="1"/>
      <c r="D1370" s="1"/>
      <c r="E1370" s="19">
        <v>26</v>
      </c>
      <c r="F1370" s="15"/>
      <c r="G1370" s="15"/>
      <c r="H1370" s="15">
        <v>1</v>
      </c>
      <c r="I1370" s="15">
        <f t="shared" ref="I1370" si="244">ROUND(PRODUCT(E1370:H1370),2)</f>
        <v>26</v>
      </c>
      <c r="J1370" s="1"/>
      <c r="K1370" s="1"/>
      <c r="L1370" s="1"/>
    </row>
    <row r="1371" spans="1:12" s="7" customFormat="1" ht="20.100000000000001" customHeight="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s="7" customFormat="1" ht="31.5" x14ac:dyDescent="0.25">
      <c r="A1372" s="11" t="s">
        <v>158</v>
      </c>
      <c r="B1372" s="12" t="s">
        <v>159</v>
      </c>
      <c r="C1372" s="13"/>
      <c r="D1372" s="14"/>
      <c r="E1372" s="14"/>
      <c r="F1372" s="14"/>
      <c r="G1372" s="14"/>
      <c r="H1372" s="14"/>
      <c r="I1372" s="14"/>
      <c r="J1372" s="43">
        <f>SUM(I1373)</f>
        <v>48</v>
      </c>
      <c r="K1372" s="20" t="s">
        <v>38</v>
      </c>
      <c r="L1372" s="14"/>
    </row>
    <row r="1373" spans="1:12" s="7" customFormat="1" ht="20.100000000000001" customHeight="1" x14ac:dyDescent="0.25">
      <c r="A1373" s="1"/>
      <c r="B1373" s="1"/>
      <c r="C1373" s="1"/>
      <c r="D1373" s="1"/>
      <c r="E1373" s="19">
        <v>48</v>
      </c>
      <c r="F1373" s="15"/>
      <c r="G1373" s="15"/>
      <c r="H1373" s="15">
        <v>1</v>
      </c>
      <c r="I1373" s="15">
        <f t="shared" ref="I1373" si="245">ROUND(PRODUCT(E1373:H1373),2)</f>
        <v>48</v>
      </c>
      <c r="J1373" s="1"/>
      <c r="K1373" s="1"/>
      <c r="L1373" s="1"/>
    </row>
    <row r="1374" spans="1:12" s="7" customFormat="1" ht="20.100000000000001" customHeight="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s="7" customFormat="1" ht="63" x14ac:dyDescent="0.25">
      <c r="A1375" s="11" t="s">
        <v>160</v>
      </c>
      <c r="B1375" s="12" t="s">
        <v>161</v>
      </c>
      <c r="C1375" s="13"/>
      <c r="D1375" s="14"/>
      <c r="E1375" s="14"/>
      <c r="F1375" s="14"/>
      <c r="G1375" s="14"/>
      <c r="H1375" s="14"/>
      <c r="I1375" s="14"/>
      <c r="J1375" s="43">
        <f>SUM(I1376)</f>
        <v>15</v>
      </c>
      <c r="K1375" s="20" t="s">
        <v>38</v>
      </c>
      <c r="L1375" s="14"/>
    </row>
    <row r="1376" spans="1:12" s="7" customFormat="1" ht="20.100000000000001" customHeight="1" x14ac:dyDescent="0.25">
      <c r="A1376" s="1"/>
      <c r="B1376" s="1"/>
      <c r="C1376" s="1"/>
      <c r="D1376" s="1"/>
      <c r="E1376" s="19">
        <v>15</v>
      </c>
      <c r="F1376" s="15"/>
      <c r="G1376" s="15"/>
      <c r="H1376" s="15">
        <v>1</v>
      </c>
      <c r="I1376" s="15">
        <f t="shared" ref="I1376" si="246">ROUND(PRODUCT(E1376:H1376),2)</f>
        <v>15</v>
      </c>
      <c r="J1376" s="1"/>
      <c r="K1376" s="1"/>
      <c r="L1376" s="1"/>
    </row>
    <row r="1377" spans="1:12" s="7" customFormat="1" ht="20.100000000000001" customHeight="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s="7" customFormat="1" ht="31.5" x14ac:dyDescent="0.25">
      <c r="A1378" s="11" t="s">
        <v>162</v>
      </c>
      <c r="B1378" s="12" t="s">
        <v>163</v>
      </c>
      <c r="C1378" s="13"/>
      <c r="D1378" s="14"/>
      <c r="E1378" s="14"/>
      <c r="F1378" s="14"/>
      <c r="G1378" s="14"/>
      <c r="H1378" s="14"/>
      <c r="I1378" s="14"/>
      <c r="J1378" s="43">
        <f>SUM(I1379)</f>
        <v>8</v>
      </c>
      <c r="K1378" s="20" t="s">
        <v>9</v>
      </c>
      <c r="L1378" s="14"/>
    </row>
    <row r="1379" spans="1:12" s="7" customFormat="1" ht="20.100000000000001" customHeight="1" x14ac:dyDescent="0.25">
      <c r="A1379" s="1"/>
      <c r="B1379" s="1"/>
      <c r="C1379" s="1"/>
      <c r="D1379" s="1"/>
      <c r="E1379" s="19"/>
      <c r="F1379" s="15"/>
      <c r="G1379" s="15"/>
      <c r="H1379" s="15">
        <v>8</v>
      </c>
      <c r="I1379" s="15">
        <f t="shared" ref="I1379" si="247">ROUND(PRODUCT(E1379:H1379),2)</f>
        <v>8</v>
      </c>
      <c r="J1379" s="1"/>
      <c r="K1379" s="1"/>
      <c r="L1379" s="1"/>
    </row>
    <row r="1380" spans="1:12" s="7" customFormat="1" ht="20.100000000000001" customHeight="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s="7" customFormat="1" ht="20.100000000000001" customHeight="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s="7" customFormat="1" ht="31.5" x14ac:dyDescent="0.25">
      <c r="A1382" s="11" t="s">
        <v>164</v>
      </c>
      <c r="B1382" s="12" t="s">
        <v>165</v>
      </c>
      <c r="C1382" s="13"/>
      <c r="D1382" s="14"/>
      <c r="E1382" s="14"/>
      <c r="F1382" s="14"/>
      <c r="G1382" s="14"/>
      <c r="H1382" s="14"/>
      <c r="I1382" s="14"/>
      <c r="J1382" s="43">
        <f>SUM(I1383:I1399)</f>
        <v>85.500000000000014</v>
      </c>
      <c r="K1382" s="20" t="s">
        <v>38</v>
      </c>
      <c r="L1382" s="14"/>
    </row>
    <row r="1383" spans="1:12" s="7" customFormat="1" ht="20.100000000000001" customHeight="1" x14ac:dyDescent="0.25">
      <c r="A1383" s="1"/>
      <c r="B1383" s="1"/>
      <c r="C1383" s="1"/>
      <c r="D1383" s="1"/>
      <c r="E1383" s="19">
        <v>1</v>
      </c>
      <c r="F1383" s="15"/>
      <c r="G1383" s="15"/>
      <c r="H1383" s="19">
        <v>1</v>
      </c>
      <c r="I1383" s="19">
        <f t="shared" ref="I1383" si="248">ROUND(PRODUCT(E1383:H1383),2)</f>
        <v>1</v>
      </c>
      <c r="J1383" s="1"/>
      <c r="K1383" s="1"/>
      <c r="L1383" s="1"/>
    </row>
    <row r="1384" spans="1:12" s="7" customFormat="1" ht="20.100000000000001" customHeight="1" x14ac:dyDescent="0.25">
      <c r="A1384" s="1"/>
      <c r="B1384" s="1"/>
      <c r="C1384" s="1"/>
      <c r="D1384" s="1"/>
      <c r="E1384" s="19">
        <v>11.3</v>
      </c>
      <c r="F1384" s="15"/>
      <c r="G1384" s="15"/>
      <c r="H1384" s="19">
        <v>1</v>
      </c>
      <c r="I1384" s="19">
        <f t="shared" ref="I1384:I1395" si="249">ROUND(PRODUCT(E1384:H1384),2)</f>
        <v>11.3</v>
      </c>
      <c r="J1384" s="1"/>
      <c r="K1384" s="1"/>
      <c r="L1384" s="1"/>
    </row>
    <row r="1385" spans="1:12" s="7" customFormat="1" ht="20.100000000000001" customHeight="1" x14ac:dyDescent="0.25">
      <c r="A1385" s="1"/>
      <c r="B1385" s="1"/>
      <c r="C1385" s="1"/>
      <c r="D1385" s="1"/>
      <c r="E1385" s="19">
        <v>1</v>
      </c>
      <c r="F1385" s="15"/>
      <c r="G1385" s="15"/>
      <c r="H1385" s="19">
        <v>1</v>
      </c>
      <c r="I1385" s="19">
        <f t="shared" si="249"/>
        <v>1</v>
      </c>
      <c r="J1385" s="1"/>
      <c r="K1385" s="1"/>
      <c r="L1385" s="1"/>
    </row>
    <row r="1386" spans="1:12" s="7" customFormat="1" ht="20.100000000000001" customHeight="1" x14ac:dyDescent="0.25">
      <c r="A1386" s="1"/>
      <c r="B1386" s="1"/>
      <c r="C1386" s="1"/>
      <c r="D1386" s="1"/>
      <c r="E1386" s="19">
        <v>0.6</v>
      </c>
      <c r="F1386" s="15"/>
      <c r="G1386" s="15"/>
      <c r="H1386" s="19">
        <v>1</v>
      </c>
      <c r="I1386" s="19">
        <f t="shared" si="249"/>
        <v>0.6</v>
      </c>
      <c r="J1386" s="1"/>
      <c r="K1386" s="1"/>
      <c r="L1386" s="1"/>
    </row>
    <row r="1387" spans="1:12" s="7" customFormat="1" ht="20.100000000000001" customHeight="1" x14ac:dyDescent="0.25">
      <c r="A1387" s="1"/>
      <c r="B1387" s="1"/>
      <c r="C1387" s="1"/>
      <c r="D1387" s="1"/>
      <c r="E1387" s="19">
        <v>22.5</v>
      </c>
      <c r="F1387" s="15"/>
      <c r="G1387" s="15"/>
      <c r="H1387" s="19">
        <v>1</v>
      </c>
      <c r="I1387" s="19">
        <f t="shared" si="249"/>
        <v>22.5</v>
      </c>
      <c r="J1387" s="1"/>
      <c r="K1387" s="1"/>
      <c r="L1387" s="1"/>
    </row>
    <row r="1388" spans="1:12" s="7" customFormat="1" ht="20.100000000000001" customHeight="1" x14ac:dyDescent="0.25">
      <c r="A1388" s="1"/>
      <c r="B1388" s="1"/>
      <c r="C1388" s="1"/>
      <c r="D1388" s="1"/>
      <c r="E1388" s="19">
        <v>1.1000000000000001</v>
      </c>
      <c r="F1388" s="15"/>
      <c r="G1388" s="15"/>
      <c r="H1388" s="19">
        <v>1</v>
      </c>
      <c r="I1388" s="19">
        <f t="shared" si="249"/>
        <v>1.1000000000000001</v>
      </c>
      <c r="J1388" s="1"/>
      <c r="K1388" s="1"/>
      <c r="L1388" s="1"/>
    </row>
    <row r="1389" spans="1:12" s="7" customFormat="1" ht="20.100000000000001" customHeight="1" x14ac:dyDescent="0.25">
      <c r="A1389" s="1"/>
      <c r="B1389" s="1"/>
      <c r="C1389" s="1"/>
      <c r="D1389" s="1"/>
      <c r="E1389" s="19">
        <v>1.1000000000000001</v>
      </c>
      <c r="F1389" s="15"/>
      <c r="G1389" s="15"/>
      <c r="H1389" s="19">
        <v>1</v>
      </c>
      <c r="I1389" s="19">
        <f t="shared" si="249"/>
        <v>1.1000000000000001</v>
      </c>
      <c r="J1389" s="1"/>
      <c r="K1389" s="1"/>
      <c r="L1389" s="1"/>
    </row>
    <row r="1390" spans="1:12" s="7" customFormat="1" ht="20.100000000000001" customHeight="1" x14ac:dyDescent="0.25">
      <c r="A1390" s="1"/>
      <c r="B1390" s="1"/>
      <c r="C1390" s="1"/>
      <c r="D1390" s="1"/>
      <c r="E1390" s="19">
        <v>2.2999999999999998</v>
      </c>
      <c r="F1390" s="15"/>
      <c r="G1390" s="15"/>
      <c r="H1390" s="19">
        <v>1</v>
      </c>
      <c r="I1390" s="19">
        <f t="shared" si="249"/>
        <v>2.2999999999999998</v>
      </c>
      <c r="J1390" s="1"/>
      <c r="K1390" s="1"/>
      <c r="L1390" s="1"/>
    </row>
    <row r="1391" spans="1:12" s="7" customFormat="1" ht="20.100000000000001" customHeight="1" x14ac:dyDescent="0.25">
      <c r="A1391" s="1"/>
      <c r="B1391" s="1"/>
      <c r="C1391" s="1"/>
      <c r="D1391" s="1"/>
      <c r="E1391" s="19">
        <v>8.1999999999999993</v>
      </c>
      <c r="F1391" s="15"/>
      <c r="G1391" s="15"/>
      <c r="H1391" s="19">
        <v>1</v>
      </c>
      <c r="I1391" s="19">
        <f t="shared" si="249"/>
        <v>8.1999999999999993</v>
      </c>
      <c r="J1391" s="1"/>
      <c r="K1391" s="1"/>
      <c r="L1391" s="1"/>
    </row>
    <row r="1392" spans="1:12" s="7" customFormat="1" ht="20.100000000000001" customHeight="1" x14ac:dyDescent="0.25">
      <c r="A1392" s="1"/>
      <c r="B1392" s="1"/>
      <c r="C1392" s="1"/>
      <c r="D1392" s="1"/>
      <c r="E1392" s="19">
        <v>2.1</v>
      </c>
      <c r="F1392" s="15"/>
      <c r="G1392" s="15"/>
      <c r="H1392" s="19">
        <v>1</v>
      </c>
      <c r="I1392" s="19">
        <f t="shared" si="249"/>
        <v>2.1</v>
      </c>
      <c r="J1392" s="1"/>
      <c r="K1392" s="1"/>
      <c r="L1392" s="1"/>
    </row>
    <row r="1393" spans="1:12" s="7" customFormat="1" ht="20.100000000000001" customHeight="1" x14ac:dyDescent="0.25">
      <c r="A1393" s="1"/>
      <c r="B1393" s="1"/>
      <c r="C1393" s="1"/>
      <c r="D1393" s="1"/>
      <c r="E1393" s="19">
        <v>14.8</v>
      </c>
      <c r="F1393" s="15"/>
      <c r="G1393" s="15"/>
      <c r="H1393" s="19">
        <v>1</v>
      </c>
      <c r="I1393" s="19">
        <f t="shared" si="249"/>
        <v>14.8</v>
      </c>
      <c r="J1393" s="1"/>
      <c r="K1393" s="1"/>
      <c r="L1393" s="1"/>
    </row>
    <row r="1394" spans="1:12" s="7" customFormat="1" ht="20.100000000000001" customHeight="1" x14ac:dyDescent="0.25">
      <c r="A1394" s="1"/>
      <c r="B1394" s="1"/>
      <c r="C1394" s="1"/>
      <c r="D1394" s="1"/>
      <c r="E1394" s="19">
        <v>0.5</v>
      </c>
      <c r="F1394" s="15"/>
      <c r="G1394" s="15"/>
      <c r="H1394" s="19">
        <v>1</v>
      </c>
      <c r="I1394" s="19">
        <f t="shared" si="249"/>
        <v>0.5</v>
      </c>
      <c r="J1394" s="1"/>
      <c r="K1394" s="1"/>
      <c r="L1394" s="1"/>
    </row>
    <row r="1395" spans="1:12" s="7" customFormat="1" ht="20.100000000000001" customHeight="1" x14ac:dyDescent="0.25">
      <c r="A1395" s="1"/>
      <c r="B1395" s="1"/>
      <c r="C1395" s="1"/>
      <c r="D1395" s="1"/>
      <c r="E1395" s="19">
        <v>2.9</v>
      </c>
      <c r="F1395" s="15"/>
      <c r="G1395" s="15"/>
      <c r="H1395" s="19">
        <v>1</v>
      </c>
      <c r="I1395" s="19">
        <f t="shared" si="249"/>
        <v>2.9</v>
      </c>
      <c r="J1395" s="1"/>
      <c r="K1395" s="1"/>
      <c r="L1395" s="1"/>
    </row>
    <row r="1396" spans="1:12" s="7" customFormat="1" ht="20.100000000000001" customHeight="1" x14ac:dyDescent="0.25">
      <c r="A1396" s="1"/>
      <c r="B1396" s="1"/>
      <c r="C1396" s="1"/>
      <c r="D1396" s="1"/>
      <c r="E1396" s="19">
        <v>1</v>
      </c>
      <c r="F1396" s="15"/>
      <c r="G1396" s="15"/>
      <c r="H1396" s="19">
        <v>1</v>
      </c>
      <c r="I1396" s="19">
        <f t="shared" ref="I1396:I1399" si="250">ROUND(PRODUCT(E1396:H1396),2)</f>
        <v>1</v>
      </c>
      <c r="J1396" s="1"/>
      <c r="K1396" s="1"/>
      <c r="L1396" s="1"/>
    </row>
    <row r="1397" spans="1:12" s="7" customFormat="1" ht="20.100000000000001" customHeight="1" x14ac:dyDescent="0.25">
      <c r="A1397" s="1"/>
      <c r="B1397" s="1"/>
      <c r="C1397" s="1"/>
      <c r="D1397" s="1"/>
      <c r="E1397" s="19">
        <v>3</v>
      </c>
      <c r="F1397" s="15"/>
      <c r="G1397" s="15"/>
      <c r="H1397" s="19">
        <v>1</v>
      </c>
      <c r="I1397" s="19">
        <f t="shared" si="250"/>
        <v>3</v>
      </c>
      <c r="J1397" s="1"/>
      <c r="K1397" s="1"/>
      <c r="L1397" s="1"/>
    </row>
    <row r="1398" spans="1:12" s="7" customFormat="1" ht="20.100000000000001" customHeight="1" x14ac:dyDescent="0.25">
      <c r="A1398" s="1"/>
      <c r="B1398" s="1"/>
      <c r="C1398" s="1"/>
      <c r="D1398" s="1"/>
      <c r="E1398" s="19">
        <v>0.9</v>
      </c>
      <c r="F1398" s="15"/>
      <c r="G1398" s="15"/>
      <c r="H1398" s="19">
        <v>1</v>
      </c>
      <c r="I1398" s="19">
        <f t="shared" si="250"/>
        <v>0.9</v>
      </c>
      <c r="J1398" s="1"/>
      <c r="K1398" s="1"/>
      <c r="L1398" s="1"/>
    </row>
    <row r="1399" spans="1:12" s="7" customFormat="1" ht="20.100000000000001" customHeight="1" x14ac:dyDescent="0.25">
      <c r="A1399" s="1"/>
      <c r="B1399" s="1"/>
      <c r="C1399" s="1"/>
      <c r="D1399" s="1"/>
      <c r="E1399" s="19">
        <v>11.2</v>
      </c>
      <c r="F1399" s="15"/>
      <c r="G1399" s="15"/>
      <c r="H1399" s="19">
        <v>1</v>
      </c>
      <c r="I1399" s="19">
        <f t="shared" si="250"/>
        <v>11.2</v>
      </c>
      <c r="J1399" s="1"/>
      <c r="K1399" s="1"/>
      <c r="L1399" s="1"/>
    </row>
    <row r="1400" spans="1:12" s="7" customFormat="1" ht="20.100000000000001" customHeight="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s="7" customFormat="1" ht="31.5" x14ac:dyDescent="0.25">
      <c r="A1401" s="16" t="s">
        <v>180</v>
      </c>
      <c r="B1401" s="17" t="s">
        <v>181</v>
      </c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s="7" customFormat="1" ht="20.100000000000001" customHeight="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s="7" customFormat="1" ht="31.5" x14ac:dyDescent="0.25">
      <c r="A1403" s="35" t="s">
        <v>185</v>
      </c>
      <c r="B1403" s="12" t="s">
        <v>184</v>
      </c>
      <c r="C1403" s="13"/>
      <c r="D1403" s="14"/>
      <c r="E1403" s="14"/>
      <c r="F1403" s="14"/>
      <c r="G1403" s="14"/>
      <c r="H1403" s="14"/>
      <c r="I1403" s="14"/>
      <c r="J1403" s="43">
        <f>SUM(I1404)</f>
        <v>6</v>
      </c>
      <c r="K1403" s="20" t="s">
        <v>9</v>
      </c>
      <c r="L1403" s="14"/>
    </row>
    <row r="1404" spans="1:12" s="7" customFormat="1" ht="20.100000000000001" customHeight="1" x14ac:dyDescent="0.25">
      <c r="A1404" s="1"/>
      <c r="B1404" s="1"/>
      <c r="C1404" s="1"/>
      <c r="D1404" s="1"/>
      <c r="E1404" s="19"/>
      <c r="F1404" s="15"/>
      <c r="G1404" s="15"/>
      <c r="H1404" s="15">
        <v>6</v>
      </c>
      <c r="I1404" s="15">
        <f t="shared" ref="I1404" si="251">ROUND(PRODUCT(E1404:H1404),2)</f>
        <v>6</v>
      </c>
      <c r="J1404" s="1"/>
      <c r="K1404" s="1"/>
      <c r="L1404" s="1"/>
    </row>
    <row r="1405" spans="1:12" s="7" customFormat="1" ht="20.100000000000001" customHeight="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s="7" customFormat="1" ht="31.5" x14ac:dyDescent="0.25">
      <c r="A1406" s="11" t="s">
        <v>182</v>
      </c>
      <c r="B1406" s="12" t="s">
        <v>183</v>
      </c>
      <c r="C1406" s="13"/>
      <c r="D1406" s="14"/>
      <c r="E1406" s="14"/>
      <c r="F1406" s="14"/>
      <c r="G1406" s="14"/>
      <c r="H1406" s="14"/>
      <c r="I1406" s="14"/>
      <c r="J1406" s="43">
        <f>SUM(I1407:I1409)</f>
        <v>24</v>
      </c>
      <c r="K1406" s="20" t="s">
        <v>9</v>
      </c>
      <c r="L1406" s="14"/>
    </row>
    <row r="1407" spans="1:12" s="7" customFormat="1" ht="20.100000000000001" customHeight="1" x14ac:dyDescent="0.25">
      <c r="A1407" s="1"/>
      <c r="B1407" s="1"/>
      <c r="C1407" s="1"/>
      <c r="D1407" s="1"/>
      <c r="E1407" s="19"/>
      <c r="F1407" s="15"/>
      <c r="G1407" s="15"/>
      <c r="H1407" s="19">
        <v>4</v>
      </c>
      <c r="I1407" s="19">
        <f t="shared" ref="I1407" si="252">ROUND(PRODUCT(E1407:H1407),2)</f>
        <v>4</v>
      </c>
      <c r="J1407" s="1"/>
      <c r="K1407" s="1"/>
      <c r="L1407" s="24" t="s">
        <v>491</v>
      </c>
    </row>
    <row r="1408" spans="1:12" s="7" customFormat="1" ht="20.100000000000001" customHeight="1" x14ac:dyDescent="0.25">
      <c r="A1408" s="1"/>
      <c r="B1408" s="1"/>
      <c r="C1408" s="1"/>
      <c r="D1408" s="1"/>
      <c r="E1408" s="19"/>
      <c r="F1408" s="15"/>
      <c r="G1408" s="15"/>
      <c r="H1408" s="19">
        <v>8</v>
      </c>
      <c r="I1408" s="19">
        <f t="shared" ref="I1408" si="253">ROUND(PRODUCT(E1408:H1408),2)</f>
        <v>8</v>
      </c>
      <c r="J1408" s="1"/>
      <c r="K1408" s="1"/>
      <c r="L1408" s="24" t="s">
        <v>494</v>
      </c>
    </row>
    <row r="1409" spans="1:12" s="7" customFormat="1" ht="20.100000000000001" customHeight="1" x14ac:dyDescent="0.25">
      <c r="A1409" s="1"/>
      <c r="B1409" s="1"/>
      <c r="C1409" s="1"/>
      <c r="D1409" s="1"/>
      <c r="E1409" s="19"/>
      <c r="F1409" s="15"/>
      <c r="G1409" s="15"/>
      <c r="H1409" s="19">
        <v>12</v>
      </c>
      <c r="I1409" s="19">
        <f t="shared" ref="I1409" si="254">ROUND(PRODUCT(E1409:H1409),2)</f>
        <v>12</v>
      </c>
      <c r="J1409" s="1"/>
      <c r="K1409" s="1"/>
      <c r="L1409" s="24" t="s">
        <v>495</v>
      </c>
    </row>
    <row r="1410" spans="1:12" s="7" customFormat="1" ht="20.100000000000001" customHeight="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s="7" customFormat="1" ht="31.5" x14ac:dyDescent="0.25">
      <c r="A1411" s="11" t="s">
        <v>186</v>
      </c>
      <c r="B1411" s="12" t="s">
        <v>187</v>
      </c>
      <c r="C1411" s="13"/>
      <c r="D1411" s="14"/>
      <c r="E1411" s="14"/>
      <c r="F1411" s="14"/>
      <c r="G1411" s="14"/>
      <c r="H1411" s="14"/>
      <c r="I1411" s="14"/>
      <c r="J1411" s="43">
        <f>SUM(I1412)</f>
        <v>4</v>
      </c>
      <c r="K1411" s="20" t="s">
        <v>9</v>
      </c>
      <c r="L1411" s="14"/>
    </row>
    <row r="1412" spans="1:12" s="7" customFormat="1" ht="20.100000000000001" customHeight="1" x14ac:dyDescent="0.25">
      <c r="A1412" s="1"/>
      <c r="B1412" s="1"/>
      <c r="C1412" s="1"/>
      <c r="D1412" s="1"/>
      <c r="E1412" s="19"/>
      <c r="F1412" s="15"/>
      <c r="G1412" s="15"/>
      <c r="H1412" s="15">
        <v>4</v>
      </c>
      <c r="I1412" s="15">
        <f t="shared" ref="I1412" si="255">ROUND(PRODUCT(E1412:H1412),2)</f>
        <v>4</v>
      </c>
      <c r="J1412" s="1"/>
      <c r="K1412" s="1"/>
      <c r="L1412" s="1"/>
    </row>
    <row r="1413" spans="1:12" s="7" customFormat="1" ht="20.100000000000001" customHeight="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s="7" customFormat="1" ht="31.5" x14ac:dyDescent="0.25">
      <c r="A1414" s="13" t="s">
        <v>499</v>
      </c>
      <c r="B1414" s="41" t="s">
        <v>500</v>
      </c>
      <c r="C1414" s="13"/>
      <c r="D1414" s="14"/>
      <c r="E1414" s="14"/>
      <c r="F1414" s="14"/>
      <c r="G1414" s="14"/>
      <c r="H1414" s="14"/>
      <c r="I1414" s="14"/>
      <c r="J1414" s="43">
        <f>SUM(I1415)</f>
        <v>6</v>
      </c>
      <c r="K1414" s="20" t="s">
        <v>9</v>
      </c>
      <c r="L1414" s="14"/>
    </row>
    <row r="1415" spans="1:12" s="7" customFormat="1" ht="20.100000000000001" customHeight="1" x14ac:dyDescent="0.25">
      <c r="A1415" s="1"/>
      <c r="B1415" s="1"/>
      <c r="C1415" s="1"/>
      <c r="D1415" s="1"/>
      <c r="E1415" s="19"/>
      <c r="F1415" s="15"/>
      <c r="G1415" s="15"/>
      <c r="H1415" s="15">
        <v>6</v>
      </c>
      <c r="I1415" s="15">
        <f t="shared" ref="I1415" si="256">ROUND(PRODUCT(E1415:H1415),2)</f>
        <v>6</v>
      </c>
      <c r="J1415" s="1"/>
      <c r="K1415" s="1"/>
      <c r="L1415" s="1"/>
    </row>
    <row r="1416" spans="1:12" s="7" customFormat="1" ht="20.100000000000001" customHeight="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s="7" customFormat="1" ht="20.100000000000001" customHeight="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s="7" customFormat="1" ht="31.5" x14ac:dyDescent="0.25">
      <c r="A1418" s="11" t="s">
        <v>492</v>
      </c>
      <c r="B1418" s="12" t="s">
        <v>493</v>
      </c>
      <c r="C1418" s="13"/>
      <c r="D1418" s="14"/>
      <c r="E1418" s="14"/>
      <c r="F1418" s="14"/>
      <c r="G1418" s="14"/>
      <c r="H1418" s="14"/>
      <c r="I1418" s="14"/>
      <c r="J1418" s="43">
        <f>SUM(I1419)</f>
        <v>6</v>
      </c>
      <c r="K1418" s="20" t="s">
        <v>9</v>
      </c>
      <c r="L1418" s="14"/>
    </row>
    <row r="1419" spans="1:12" s="7" customFormat="1" ht="20.100000000000001" customHeight="1" x14ac:dyDescent="0.25">
      <c r="A1419" s="1"/>
      <c r="B1419" s="1"/>
      <c r="C1419" s="1"/>
      <c r="D1419" s="1"/>
      <c r="E1419" s="19"/>
      <c r="F1419" s="15"/>
      <c r="G1419" s="15"/>
      <c r="H1419" s="19">
        <v>6</v>
      </c>
      <c r="I1419" s="19">
        <f t="shared" ref="I1419" si="257">ROUND(PRODUCT(E1419:H1419),2)</f>
        <v>6</v>
      </c>
      <c r="J1419" s="1"/>
      <c r="K1419" s="1"/>
      <c r="L1419" s="1"/>
    </row>
    <row r="1420" spans="1:12" s="7" customFormat="1" ht="20.100000000000001" customHeight="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 t="s">
        <v>501</v>
      </c>
      <c r="L1420" s="1"/>
    </row>
    <row r="1421" spans="1:12" s="7" customFormat="1" ht="20.100000000000001" customHeight="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s="7" customFormat="1" ht="31.5" x14ac:dyDescent="0.25">
      <c r="A1422" s="25" t="s">
        <v>188</v>
      </c>
      <c r="B1422" s="12" t="s">
        <v>189</v>
      </c>
      <c r="C1422" s="13"/>
      <c r="D1422" s="14"/>
      <c r="E1422" s="14"/>
      <c r="F1422" s="14"/>
      <c r="G1422" s="14"/>
      <c r="H1422" s="14"/>
      <c r="I1422" s="14"/>
      <c r="J1422" s="43">
        <f>SUM(I1423)</f>
        <v>2</v>
      </c>
      <c r="K1422" s="20" t="s">
        <v>9</v>
      </c>
      <c r="L1422" s="14"/>
    </row>
    <row r="1423" spans="1:12" s="7" customFormat="1" ht="20.100000000000001" customHeight="1" x14ac:dyDescent="0.25">
      <c r="A1423" s="1"/>
      <c r="B1423" s="1"/>
      <c r="C1423" s="1"/>
      <c r="D1423" s="1"/>
      <c r="E1423" s="19"/>
      <c r="F1423" s="15"/>
      <c r="G1423" s="15"/>
      <c r="H1423" s="15">
        <v>2</v>
      </c>
      <c r="I1423" s="15">
        <f t="shared" ref="I1423" si="258">ROUND(PRODUCT(E1423:H1423),2)</f>
        <v>2</v>
      </c>
      <c r="J1423" s="1"/>
      <c r="K1423" s="1"/>
      <c r="L1423" s="1"/>
    </row>
    <row r="1424" spans="1:12" s="7" customFormat="1" ht="20.100000000000001" customHeight="1" x14ac:dyDescent="0.25">
      <c r="A1424" s="1"/>
      <c r="B1424" s="1"/>
      <c r="C1424" s="1"/>
      <c r="D1424" s="1"/>
      <c r="E1424" s="19"/>
      <c r="F1424" s="15"/>
      <c r="G1424" s="15"/>
      <c r="H1424" s="15"/>
      <c r="I1424" s="15"/>
      <c r="J1424" s="1"/>
      <c r="K1424" s="1"/>
      <c r="L1424" s="1"/>
    </row>
    <row r="1425" spans="1:12" s="7" customFormat="1" ht="31.5" x14ac:dyDescent="0.25">
      <c r="A1425" s="11" t="s">
        <v>192</v>
      </c>
      <c r="B1425" s="41" t="s">
        <v>193</v>
      </c>
      <c r="C1425" s="39"/>
      <c r="D1425" s="39"/>
      <c r="E1425" s="14"/>
      <c r="F1425" s="14"/>
      <c r="G1425" s="14"/>
      <c r="H1425" s="14"/>
      <c r="I1425" s="14"/>
      <c r="J1425" s="43">
        <f>SUM(I1426)</f>
        <v>5</v>
      </c>
      <c r="K1425" s="20" t="s">
        <v>9</v>
      </c>
      <c r="L1425" s="39"/>
    </row>
    <row r="1426" spans="1:12" s="7" customFormat="1" ht="20.100000000000001" customHeight="1" x14ac:dyDescent="0.25">
      <c r="A1426" s="1"/>
      <c r="B1426" s="1"/>
      <c r="C1426" s="1"/>
      <c r="D1426" s="1"/>
      <c r="E1426" s="19"/>
      <c r="F1426" s="15"/>
      <c r="G1426" s="15"/>
      <c r="H1426" s="15">
        <v>5</v>
      </c>
      <c r="I1426" s="15">
        <f t="shared" ref="I1426" si="259">ROUND(PRODUCT(E1426:H1426),2)</f>
        <v>5</v>
      </c>
      <c r="J1426" s="1"/>
      <c r="K1426" s="1"/>
      <c r="L1426" s="1"/>
    </row>
    <row r="1427" spans="1:12" s="7" customFormat="1" ht="20.100000000000001" customHeight="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s="7" customFormat="1" ht="20.100000000000001" customHeight="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s="7" customFormat="1" ht="31.5" x14ac:dyDescent="0.25">
      <c r="A1429" s="11" t="s">
        <v>489</v>
      </c>
      <c r="B1429" s="65" t="s">
        <v>490</v>
      </c>
      <c r="C1429" s="13"/>
      <c r="D1429" s="14"/>
      <c r="E1429" s="14"/>
      <c r="F1429" s="14"/>
      <c r="G1429" s="14"/>
      <c r="H1429" s="14"/>
      <c r="I1429" s="14"/>
      <c r="J1429" s="43">
        <f>SUM(I1430)</f>
        <v>9</v>
      </c>
      <c r="K1429" s="20" t="s">
        <v>9</v>
      </c>
      <c r="L1429" s="14"/>
    </row>
    <row r="1430" spans="1:12" s="7" customFormat="1" ht="20.100000000000001" customHeight="1" x14ac:dyDescent="0.25">
      <c r="A1430" s="1"/>
      <c r="B1430" s="1"/>
      <c r="C1430" s="1"/>
      <c r="D1430" s="1"/>
      <c r="E1430" s="19"/>
      <c r="F1430" s="15"/>
      <c r="G1430" s="15"/>
      <c r="H1430" s="15">
        <v>9</v>
      </c>
      <c r="I1430" s="15">
        <f t="shared" ref="I1430" si="260">ROUND(PRODUCT(E1430:H1430),2)</f>
        <v>9</v>
      </c>
      <c r="J1430" s="1"/>
      <c r="K1430" s="1"/>
      <c r="L1430" s="1"/>
    </row>
    <row r="1431" spans="1:12" s="7" customFormat="1" ht="20.100000000000001" customHeight="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s="7" customFormat="1" ht="31.5" x14ac:dyDescent="0.25">
      <c r="A1432" s="11" t="s">
        <v>502</v>
      </c>
      <c r="B1432" s="12" t="s">
        <v>503</v>
      </c>
      <c r="C1432" s="13"/>
      <c r="D1432" s="14"/>
      <c r="E1432" s="14"/>
      <c r="F1432" s="14"/>
      <c r="G1432" s="14"/>
      <c r="H1432" s="14"/>
      <c r="I1432" s="14"/>
      <c r="J1432" s="43">
        <f>SUM(I1433)</f>
        <v>1</v>
      </c>
      <c r="K1432" s="20" t="s">
        <v>9</v>
      </c>
      <c r="L1432" s="14"/>
    </row>
    <row r="1433" spans="1:12" s="7" customFormat="1" ht="20.100000000000001" customHeight="1" x14ac:dyDescent="0.25">
      <c r="A1433" s="1"/>
      <c r="B1433" s="1"/>
      <c r="C1433" s="1"/>
      <c r="D1433" s="1"/>
      <c r="E1433" s="19"/>
      <c r="F1433" s="15"/>
      <c r="G1433" s="15"/>
      <c r="H1433" s="15">
        <v>1</v>
      </c>
      <c r="I1433" s="15">
        <f t="shared" ref="I1433" si="261">ROUND(PRODUCT(E1433:H1433),2)</f>
        <v>1</v>
      </c>
      <c r="J1433" s="1"/>
      <c r="K1433" s="1"/>
      <c r="L1433" s="1"/>
    </row>
    <row r="1434" spans="1:12" s="7" customFormat="1" ht="20.100000000000001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s="7" customFormat="1" ht="20.100000000000001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s="7" customFormat="1" ht="20.100000000000001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s="7" customFormat="1" ht="31.5" x14ac:dyDescent="0.25">
      <c r="A1437" s="11" t="s">
        <v>190</v>
      </c>
      <c r="B1437" s="12" t="s">
        <v>191</v>
      </c>
      <c r="C1437" s="13"/>
      <c r="D1437" s="14"/>
      <c r="E1437" s="14"/>
      <c r="F1437" s="14"/>
      <c r="G1437" s="14"/>
      <c r="H1437" s="14"/>
      <c r="I1437" s="14"/>
      <c r="J1437" s="43">
        <f>SUM(I1438)</f>
        <v>2</v>
      </c>
      <c r="K1437" s="20" t="s">
        <v>9</v>
      </c>
      <c r="L1437" s="14"/>
    </row>
    <row r="1438" spans="1:12" s="7" customFormat="1" ht="20.100000000000001" customHeight="1" x14ac:dyDescent="0.25">
      <c r="A1438" s="1"/>
      <c r="B1438" s="1"/>
      <c r="C1438" s="1"/>
      <c r="D1438" s="1"/>
      <c r="E1438" s="19"/>
      <c r="F1438" s="15"/>
      <c r="G1438" s="15"/>
      <c r="H1438" s="15">
        <v>2</v>
      </c>
      <c r="I1438" s="15">
        <f t="shared" ref="I1438" si="262">ROUND(PRODUCT(E1438:H1438),2)</f>
        <v>2</v>
      </c>
      <c r="J1438" s="1"/>
      <c r="K1438" s="1"/>
      <c r="L1438" s="1"/>
    </row>
    <row r="1439" spans="1:12" s="7" customFormat="1" ht="20.100000000000001" customHeight="1" x14ac:dyDescent="0.25">
      <c r="A1439" s="1"/>
      <c r="B1439" s="1"/>
      <c r="C1439" s="1"/>
      <c r="D1439" s="1"/>
      <c r="E1439" s="19"/>
      <c r="F1439" s="15"/>
      <c r="G1439" s="15"/>
      <c r="H1439" s="15"/>
      <c r="I1439" s="15"/>
      <c r="J1439" s="1"/>
      <c r="K1439" s="1"/>
      <c r="L1439" s="1"/>
    </row>
    <row r="1440" spans="1:12" s="7" customFormat="1" ht="20.100000000000001" customHeight="1" x14ac:dyDescent="0.25">
      <c r="A1440" s="1"/>
      <c r="B1440" s="1"/>
      <c r="C1440" s="1"/>
      <c r="D1440" s="1"/>
      <c r="E1440" s="19"/>
      <c r="F1440" s="15"/>
      <c r="G1440" s="15"/>
      <c r="H1440" s="15"/>
      <c r="I1440" s="15"/>
      <c r="J1440" s="1"/>
      <c r="K1440" s="1"/>
      <c r="L1440" s="1"/>
    </row>
    <row r="1441" spans="1:12" s="7" customFormat="1" ht="31.5" x14ac:dyDescent="0.25">
      <c r="A1441" s="11" t="s">
        <v>194</v>
      </c>
      <c r="B1441" s="41" t="s">
        <v>195</v>
      </c>
      <c r="C1441" s="39"/>
      <c r="D1441" s="39"/>
      <c r="E1441" s="14"/>
      <c r="F1441" s="14"/>
      <c r="G1441" s="14"/>
      <c r="H1441" s="14"/>
      <c r="I1441" s="14"/>
      <c r="J1441" s="43">
        <f>SUM(I1442)</f>
        <v>10</v>
      </c>
      <c r="K1441" s="20" t="s">
        <v>9</v>
      </c>
      <c r="L1441" s="39"/>
    </row>
    <row r="1442" spans="1:12" s="7" customFormat="1" ht="20.100000000000001" customHeight="1" x14ac:dyDescent="0.25">
      <c r="A1442" s="24"/>
      <c r="B1442" s="24"/>
      <c r="C1442" s="24"/>
      <c r="D1442" s="24"/>
      <c r="E1442" s="19"/>
      <c r="F1442" s="15"/>
      <c r="G1442" s="15"/>
      <c r="H1442" s="19">
        <v>10</v>
      </c>
      <c r="I1442" s="19">
        <f t="shared" ref="I1442" si="263">ROUND(PRODUCT(E1442:H1442),2)</f>
        <v>10</v>
      </c>
      <c r="J1442" s="1"/>
      <c r="K1442" s="1"/>
      <c r="L1442" s="24"/>
    </row>
    <row r="1443" spans="1:12" s="7" customFormat="1" ht="20.100000000000001" customHeight="1" x14ac:dyDescent="0.25">
      <c r="A1443" s="24"/>
      <c r="B1443" s="24"/>
      <c r="C1443" s="24"/>
      <c r="D1443" s="24"/>
      <c r="E1443" s="24"/>
      <c r="F1443" s="24"/>
      <c r="G1443" s="24"/>
      <c r="H1443" s="24"/>
      <c r="I1443" s="24"/>
      <c r="J1443" s="24"/>
      <c r="K1443" s="24"/>
      <c r="L1443" s="24"/>
    </row>
    <row r="1444" spans="1:12" s="7" customFormat="1" ht="31.5" x14ac:dyDescent="0.25">
      <c r="A1444" s="25" t="s">
        <v>196</v>
      </c>
      <c r="B1444" s="12" t="s">
        <v>504</v>
      </c>
      <c r="C1444" s="13"/>
      <c r="D1444" s="14"/>
      <c r="E1444" s="14"/>
      <c r="F1444" s="14"/>
      <c r="G1444" s="14"/>
      <c r="H1444" s="14"/>
      <c r="I1444" s="14"/>
      <c r="J1444" s="43">
        <f>SUM(I1445)</f>
        <v>1</v>
      </c>
      <c r="K1444" s="20" t="s">
        <v>9</v>
      </c>
      <c r="L1444" s="14"/>
    </row>
    <row r="1445" spans="1:12" s="7" customFormat="1" ht="20.100000000000001" customHeight="1" x14ac:dyDescent="0.25">
      <c r="A1445" s="24"/>
      <c r="B1445" s="24"/>
      <c r="C1445" s="24"/>
      <c r="D1445" s="24"/>
      <c r="E1445" s="19"/>
      <c r="F1445" s="15"/>
      <c r="G1445" s="15"/>
      <c r="H1445" s="15">
        <v>1</v>
      </c>
      <c r="I1445" s="15">
        <f t="shared" ref="I1445" si="264">ROUND(PRODUCT(E1445:H1445),2)</f>
        <v>1</v>
      </c>
      <c r="J1445" s="1"/>
      <c r="K1445" s="1"/>
      <c r="L1445" s="24"/>
    </row>
    <row r="1446" spans="1:12" s="7" customFormat="1" ht="20.100000000000001" customHeight="1" x14ac:dyDescent="0.25">
      <c r="A1446" s="24"/>
      <c r="B1446" s="24"/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</row>
    <row r="1447" spans="1:12" s="7" customFormat="1" ht="31.5" x14ac:dyDescent="0.25">
      <c r="A1447" s="16" t="s">
        <v>197</v>
      </c>
      <c r="B1447" s="17" t="s">
        <v>198</v>
      </c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s="7" customFormat="1" ht="20.100000000000001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s="7" customFormat="1" ht="47.25" x14ac:dyDescent="0.25">
      <c r="A1449" s="22" t="s">
        <v>496</v>
      </c>
      <c r="B1449" s="12" t="s">
        <v>497</v>
      </c>
      <c r="C1449" s="13"/>
      <c r="D1449" s="14"/>
      <c r="E1449" s="14"/>
      <c r="F1449" s="14"/>
      <c r="G1449" s="14"/>
      <c r="H1449" s="14"/>
      <c r="I1449" s="14"/>
      <c r="J1449" s="43">
        <f>SUM(I1450)</f>
        <v>1</v>
      </c>
      <c r="K1449" s="20" t="s">
        <v>9</v>
      </c>
      <c r="L1449" s="14"/>
    </row>
    <row r="1450" spans="1:12" s="7" customFormat="1" ht="20.100000000000001" customHeight="1" x14ac:dyDescent="0.25">
      <c r="A1450" s="1"/>
      <c r="B1450" s="1"/>
      <c r="C1450" s="24"/>
      <c r="D1450" s="24"/>
      <c r="E1450" s="19"/>
      <c r="F1450" s="15"/>
      <c r="G1450" s="15"/>
      <c r="H1450" s="19">
        <v>1</v>
      </c>
      <c r="I1450" s="19">
        <f t="shared" ref="I1450" si="265">ROUND(PRODUCT(E1450:H1450),2)</f>
        <v>1</v>
      </c>
      <c r="J1450" s="1"/>
      <c r="K1450" s="1"/>
      <c r="L1450" s="1"/>
    </row>
    <row r="1451" spans="1:12" s="7" customFormat="1" ht="20.100000000000001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s="7" customFormat="1" ht="47.25" x14ac:dyDescent="0.25">
      <c r="A1452" s="22" t="s">
        <v>496</v>
      </c>
      <c r="B1452" s="12" t="s">
        <v>498</v>
      </c>
      <c r="C1452" s="13"/>
      <c r="D1452" s="14"/>
      <c r="E1452" s="14"/>
      <c r="F1452" s="14"/>
      <c r="G1452" s="14"/>
      <c r="H1452" s="14"/>
      <c r="I1452" s="14"/>
      <c r="J1452" s="43">
        <f>SUM(I1453)</f>
        <v>1</v>
      </c>
      <c r="K1452" s="20" t="s">
        <v>9</v>
      </c>
      <c r="L1452" s="14"/>
    </row>
    <row r="1453" spans="1:12" s="7" customFormat="1" ht="20.100000000000001" customHeight="1" x14ac:dyDescent="0.25">
      <c r="A1453" s="1"/>
      <c r="B1453" s="1"/>
      <c r="C1453" s="24"/>
      <c r="D1453" s="24"/>
      <c r="E1453" s="19"/>
      <c r="F1453" s="15"/>
      <c r="G1453" s="15"/>
      <c r="H1453" s="19">
        <v>1</v>
      </c>
      <c r="I1453" s="19">
        <f t="shared" ref="I1453" si="266">ROUND(PRODUCT(E1453:H1453),2)</f>
        <v>1</v>
      </c>
      <c r="J1453" s="1"/>
      <c r="K1453" s="1"/>
      <c r="L1453" s="1"/>
    </row>
    <row r="1454" spans="1:12" s="7" customFormat="1" ht="20.100000000000001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s="7" customFormat="1" ht="20.100000000000001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s="7" customFormat="1" ht="20.100000000000001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s="7" customFormat="1" ht="20.100000000000001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s="7" customFormat="1" ht="31.5" x14ac:dyDescent="0.25">
      <c r="A1458" s="37" t="s">
        <v>148</v>
      </c>
      <c r="B1458" s="38" t="s">
        <v>149</v>
      </c>
      <c r="C1458" s="39"/>
      <c r="D1458" s="39"/>
      <c r="E1458" s="14"/>
      <c r="F1458" s="14"/>
      <c r="G1458" s="14"/>
      <c r="H1458" s="14"/>
      <c r="I1458" s="14"/>
      <c r="J1458" s="43">
        <f>SUM(I1459)</f>
        <v>12</v>
      </c>
      <c r="K1458" s="20" t="s">
        <v>9</v>
      </c>
      <c r="L1458" s="39"/>
    </row>
    <row r="1459" spans="1:12" s="7" customFormat="1" ht="20.100000000000001" customHeight="1" x14ac:dyDescent="0.25">
      <c r="A1459" s="1"/>
      <c r="B1459" s="1"/>
      <c r="C1459" s="1"/>
      <c r="D1459" s="1"/>
      <c r="E1459" s="1"/>
      <c r="F1459" s="15"/>
      <c r="G1459" s="15"/>
      <c r="H1459" s="15">
        <v>12</v>
      </c>
      <c r="I1459" s="15">
        <f t="shared" ref="I1459" si="267">ROUND(PRODUCT(E1459:H1459),2)</f>
        <v>12</v>
      </c>
      <c r="J1459" s="1"/>
      <c r="K1459" s="1"/>
      <c r="L1459" s="1"/>
    </row>
    <row r="1460" spans="1:12" s="7" customFormat="1" ht="20.100000000000001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s="7" customFormat="1" ht="20.100000000000001" customHeight="1" x14ac:dyDescent="0.25">
      <c r="A1461" s="16" t="s">
        <v>218</v>
      </c>
      <c r="B1461" s="17" t="s">
        <v>219</v>
      </c>
      <c r="C1461" s="73"/>
      <c r="D1461" s="34"/>
      <c r="E1461" s="34"/>
      <c r="F1461" s="34"/>
      <c r="G1461" s="34"/>
      <c r="H1461" s="34"/>
      <c r="I1461" s="34"/>
      <c r="J1461" s="34"/>
      <c r="K1461" s="74"/>
      <c r="L1461" s="34"/>
    </row>
    <row r="1462" spans="1:12" s="7" customFormat="1" ht="20.100000000000001" customHeight="1" x14ac:dyDescent="0.25">
      <c r="A1462" s="16"/>
      <c r="B1462" s="17"/>
      <c r="C1462" s="73"/>
      <c r="D1462" s="34"/>
      <c r="E1462" s="34"/>
      <c r="F1462" s="34"/>
      <c r="G1462" s="34"/>
      <c r="H1462" s="34"/>
      <c r="I1462" s="34"/>
      <c r="J1462" s="34"/>
      <c r="K1462" s="74"/>
      <c r="L1462" s="34"/>
    </row>
    <row r="1463" spans="1:12" s="7" customFormat="1" ht="31.5" x14ac:dyDescent="0.25">
      <c r="A1463" s="11" t="s">
        <v>536</v>
      </c>
      <c r="B1463" s="12" t="s">
        <v>537</v>
      </c>
      <c r="C1463" s="13"/>
      <c r="D1463" s="14"/>
      <c r="E1463" s="14"/>
      <c r="F1463" s="14"/>
      <c r="G1463" s="14"/>
      <c r="H1463" s="14"/>
      <c r="I1463" s="14"/>
      <c r="J1463" s="43">
        <f>SUM(I1464)</f>
        <v>3</v>
      </c>
      <c r="K1463" s="20" t="s">
        <v>9</v>
      </c>
      <c r="L1463" s="14"/>
    </row>
    <row r="1464" spans="1:12" s="7" customFormat="1" ht="20.100000000000001" customHeight="1" x14ac:dyDescent="0.25">
      <c r="A1464" s="1"/>
      <c r="B1464" s="1"/>
      <c r="C1464" s="1"/>
      <c r="D1464" s="1"/>
      <c r="E1464" s="1"/>
      <c r="F1464" s="15"/>
      <c r="G1464" s="15"/>
      <c r="H1464" s="15">
        <v>3</v>
      </c>
      <c r="I1464" s="15">
        <f t="shared" ref="I1464" si="268">ROUND(PRODUCT(E1464:H1464),2)</f>
        <v>3</v>
      </c>
      <c r="J1464" s="1"/>
      <c r="K1464" s="1"/>
      <c r="L1464" s="1"/>
    </row>
    <row r="1465" spans="1:12" s="7" customFormat="1" ht="20.100000000000001" customHeight="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s="7" customFormat="1" ht="20.100000000000001" customHeight="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s="7" customFormat="1" ht="31.5" x14ac:dyDescent="0.25">
      <c r="A1467" s="11" t="s">
        <v>220</v>
      </c>
      <c r="B1467" s="12" t="s">
        <v>221</v>
      </c>
      <c r="C1467" s="13"/>
      <c r="D1467" s="14"/>
      <c r="E1467" s="14"/>
      <c r="F1467" s="14"/>
      <c r="G1467" s="14"/>
      <c r="H1467" s="14"/>
      <c r="I1467" s="14"/>
      <c r="J1467" s="43">
        <f>SUM(I1468)</f>
        <v>5</v>
      </c>
      <c r="K1467" s="20" t="s">
        <v>9</v>
      </c>
      <c r="L1467" s="14"/>
    </row>
    <row r="1468" spans="1:12" s="7" customFormat="1" ht="20.100000000000001" customHeight="1" x14ac:dyDescent="0.25">
      <c r="A1468" s="1"/>
      <c r="B1468" s="1"/>
      <c r="C1468" s="1"/>
      <c r="D1468" s="1"/>
      <c r="E1468" s="1"/>
      <c r="F1468" s="15"/>
      <c r="G1468" s="15"/>
      <c r="H1468" s="15">
        <v>5</v>
      </c>
      <c r="I1468" s="15">
        <f t="shared" ref="I1468" si="269">ROUND(PRODUCT(E1468:H1468),2)</f>
        <v>5</v>
      </c>
      <c r="J1468" s="1"/>
      <c r="K1468" s="1"/>
      <c r="L1468" s="1"/>
    </row>
    <row r="1469" spans="1:12" s="7" customFormat="1" ht="20.100000000000001" customHeight="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s="7" customFormat="1" ht="20.100000000000001" customHeight="1" x14ac:dyDescent="0.25">
      <c r="A1470" s="16" t="s">
        <v>93</v>
      </c>
      <c r="B1470" s="17" t="s">
        <v>94</v>
      </c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s="7" customFormat="1" ht="20.100000000000001" customHeight="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s="7" customFormat="1" ht="20.100000000000001" customHeight="1" x14ac:dyDescent="0.25">
      <c r="A1472" s="16" t="s">
        <v>99</v>
      </c>
      <c r="B1472" s="17" t="s">
        <v>100</v>
      </c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s="7" customFormat="1" ht="20.100000000000001" customHeight="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s="7" customFormat="1" ht="31.5" x14ac:dyDescent="0.25">
      <c r="A1474" s="11" t="s">
        <v>101</v>
      </c>
      <c r="B1474" s="12" t="s">
        <v>102</v>
      </c>
      <c r="C1474" s="13"/>
      <c r="D1474" s="14"/>
      <c r="E1474" s="14"/>
      <c r="F1474" s="14"/>
      <c r="G1474" s="14"/>
      <c r="H1474" s="14"/>
      <c r="I1474" s="14"/>
      <c r="J1474" s="43">
        <f>SUM(I1475:I1476)</f>
        <v>4</v>
      </c>
      <c r="K1474" s="20" t="s">
        <v>9</v>
      </c>
      <c r="L1474" s="14"/>
    </row>
    <row r="1475" spans="1:12" s="7" customFormat="1" ht="20.100000000000001" customHeight="1" x14ac:dyDescent="0.25">
      <c r="A1475" s="1"/>
      <c r="B1475" s="1"/>
      <c r="C1475" s="1"/>
      <c r="D1475" s="1"/>
      <c r="E1475" s="1"/>
      <c r="F1475" s="15"/>
      <c r="G1475" s="15"/>
      <c r="H1475" s="15">
        <v>4</v>
      </c>
      <c r="I1475" s="15">
        <f t="shared" ref="I1475" si="270">ROUND(PRODUCT(E1475:H1475),2)</f>
        <v>4</v>
      </c>
      <c r="J1475" s="1"/>
      <c r="K1475" s="1"/>
      <c r="L1475" s="24" t="s">
        <v>105</v>
      </c>
    </row>
    <row r="1476" spans="1:12" s="7" customFormat="1" ht="20.100000000000001" customHeight="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s="7" customFormat="1" ht="47.25" x14ac:dyDescent="0.25">
      <c r="A1477" s="11" t="s">
        <v>103</v>
      </c>
      <c r="B1477" s="12" t="s">
        <v>104</v>
      </c>
      <c r="C1477" s="13"/>
      <c r="D1477" s="14"/>
      <c r="E1477" s="14"/>
      <c r="F1477" s="14"/>
      <c r="G1477" s="14"/>
      <c r="H1477" s="14"/>
      <c r="I1477" s="14"/>
      <c r="J1477" s="43">
        <f>SUM(I1478:I1480)</f>
        <v>13</v>
      </c>
      <c r="K1477" s="20" t="s">
        <v>9</v>
      </c>
      <c r="L1477" s="14"/>
    </row>
    <row r="1478" spans="1:12" s="7" customFormat="1" ht="20.100000000000001" customHeight="1" x14ac:dyDescent="0.25">
      <c r="A1478" s="1"/>
      <c r="B1478" s="1"/>
      <c r="C1478" s="1"/>
      <c r="D1478" s="1"/>
      <c r="E1478" s="1"/>
      <c r="F1478" s="15"/>
      <c r="G1478" s="15"/>
      <c r="H1478" s="15">
        <v>4</v>
      </c>
      <c r="I1478" s="15">
        <f t="shared" ref="I1478:I1480" si="271">ROUND(PRODUCT(E1478:H1478),2)</f>
        <v>4</v>
      </c>
      <c r="J1478" s="1"/>
      <c r="K1478" s="1"/>
      <c r="L1478" s="24" t="s">
        <v>174</v>
      </c>
    </row>
    <row r="1479" spans="1:12" s="7" customFormat="1" ht="20.100000000000001" customHeight="1" x14ac:dyDescent="0.25">
      <c r="A1479" s="1"/>
      <c r="B1479" s="1"/>
      <c r="C1479" s="1"/>
      <c r="D1479" s="1"/>
      <c r="E1479" s="1"/>
      <c r="F1479" s="15"/>
      <c r="G1479" s="15"/>
      <c r="H1479" s="15">
        <v>8</v>
      </c>
      <c r="I1479" s="15">
        <f t="shared" si="271"/>
        <v>8</v>
      </c>
      <c r="J1479" s="1"/>
      <c r="K1479" s="1"/>
      <c r="L1479" s="24" t="s">
        <v>175</v>
      </c>
    </row>
    <row r="1480" spans="1:12" s="7" customFormat="1" ht="20.100000000000001" customHeight="1" x14ac:dyDescent="0.25">
      <c r="A1480" s="1"/>
      <c r="B1480" s="1"/>
      <c r="C1480" s="1"/>
      <c r="D1480" s="1"/>
      <c r="E1480" s="1"/>
      <c r="F1480" s="15"/>
      <c r="G1480" s="15"/>
      <c r="H1480" s="15">
        <v>1</v>
      </c>
      <c r="I1480" s="15">
        <f t="shared" si="271"/>
        <v>1</v>
      </c>
      <c r="J1480" s="1"/>
      <c r="K1480" s="1"/>
      <c r="L1480" s="24" t="s">
        <v>505</v>
      </c>
    </row>
    <row r="1481" spans="1:12" s="7" customFormat="1" ht="20.100000000000001" customHeight="1" x14ac:dyDescent="0.25">
      <c r="A1481" s="1"/>
      <c r="B1481" s="1"/>
      <c r="C1481" s="1"/>
      <c r="D1481" s="1"/>
      <c r="E1481" s="1"/>
      <c r="F1481" s="15"/>
      <c r="G1481" s="15"/>
      <c r="H1481" s="15"/>
      <c r="I1481" s="15"/>
      <c r="J1481" s="1"/>
      <c r="K1481" s="1"/>
      <c r="L1481" s="24"/>
    </row>
    <row r="1482" spans="1:12" s="7" customFormat="1" ht="20.100000000000001" customHeight="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s="7" customFormat="1" ht="20.100000000000001" customHeight="1" x14ac:dyDescent="0.25">
      <c r="A1483" s="16" t="s">
        <v>106</v>
      </c>
      <c r="B1483" s="17" t="s">
        <v>107</v>
      </c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s="7" customFormat="1" ht="20.100000000000001" customHeight="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s="7" customFormat="1" ht="31.5" x14ac:dyDescent="0.25">
      <c r="A1485" s="11" t="s">
        <v>108</v>
      </c>
      <c r="B1485" s="12" t="s">
        <v>109</v>
      </c>
      <c r="C1485" s="13"/>
      <c r="D1485" s="14"/>
      <c r="E1485" s="14"/>
      <c r="F1485" s="14"/>
      <c r="G1485" s="14"/>
      <c r="H1485" s="14"/>
      <c r="I1485" s="14"/>
      <c r="J1485" s="43">
        <f>SUM(I1486:I1488)</f>
        <v>13</v>
      </c>
      <c r="K1485" s="20" t="s">
        <v>9</v>
      </c>
      <c r="L1485" s="14"/>
    </row>
    <row r="1486" spans="1:12" s="7" customFormat="1" ht="20.100000000000001" customHeight="1" x14ac:dyDescent="0.25">
      <c r="A1486" s="1"/>
      <c r="B1486" s="1"/>
      <c r="C1486" s="1"/>
      <c r="D1486" s="1"/>
      <c r="E1486" s="1"/>
      <c r="F1486" s="15"/>
      <c r="G1486" s="15"/>
      <c r="H1486" s="15">
        <v>4</v>
      </c>
      <c r="I1486" s="15">
        <f t="shared" ref="I1486:I1488" si="272">ROUND(PRODUCT(E1486:H1486),2)</f>
        <v>4</v>
      </c>
      <c r="J1486" s="1"/>
      <c r="K1486" s="1"/>
      <c r="L1486" s="24" t="s">
        <v>174</v>
      </c>
    </row>
    <row r="1487" spans="1:12" s="7" customFormat="1" ht="20.100000000000001" customHeight="1" x14ac:dyDescent="0.25">
      <c r="A1487" s="1"/>
      <c r="B1487" s="1"/>
      <c r="C1487" s="1"/>
      <c r="D1487" s="1"/>
      <c r="E1487" s="1"/>
      <c r="F1487" s="15"/>
      <c r="G1487" s="15"/>
      <c r="H1487" s="15">
        <v>8</v>
      </c>
      <c r="I1487" s="15">
        <f t="shared" si="272"/>
        <v>8</v>
      </c>
      <c r="J1487" s="1"/>
      <c r="K1487" s="1"/>
      <c r="L1487" s="24" t="s">
        <v>175</v>
      </c>
    </row>
    <row r="1488" spans="1:12" s="7" customFormat="1" ht="20.100000000000001" customHeight="1" x14ac:dyDescent="0.25">
      <c r="A1488" s="1"/>
      <c r="B1488" s="1"/>
      <c r="C1488" s="1"/>
      <c r="D1488" s="1"/>
      <c r="E1488" s="1"/>
      <c r="F1488" s="15"/>
      <c r="G1488" s="15"/>
      <c r="H1488" s="15">
        <v>1</v>
      </c>
      <c r="I1488" s="15">
        <f t="shared" si="272"/>
        <v>1</v>
      </c>
      <c r="J1488" s="1"/>
      <c r="K1488" s="1"/>
      <c r="L1488" s="24" t="s">
        <v>505</v>
      </c>
    </row>
    <row r="1489" spans="1:12" s="7" customFormat="1" ht="20.100000000000001" customHeight="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s="7" customFormat="1" ht="20.100000000000001" customHeight="1" x14ac:dyDescent="0.25">
      <c r="A1490" s="16" t="s">
        <v>95</v>
      </c>
      <c r="B1490" s="17" t="s">
        <v>96</v>
      </c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s="7" customFormat="1" ht="20.100000000000001" customHeight="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s="7" customFormat="1" ht="63" x14ac:dyDescent="0.25">
      <c r="A1492" s="11" t="s">
        <v>110</v>
      </c>
      <c r="B1492" s="12" t="s">
        <v>111</v>
      </c>
      <c r="C1492" s="13"/>
      <c r="D1492" s="18"/>
      <c r="E1492" s="14"/>
      <c r="F1492" s="14"/>
      <c r="G1492" s="14"/>
      <c r="H1492" s="14"/>
      <c r="I1492" s="14"/>
      <c r="J1492" s="43">
        <f>SUM(I1493:I1495)</f>
        <v>10</v>
      </c>
      <c r="K1492" s="20" t="s">
        <v>9</v>
      </c>
      <c r="L1492" s="14"/>
    </row>
    <row r="1493" spans="1:12" s="7" customFormat="1" ht="20.100000000000001" customHeight="1" x14ac:dyDescent="0.25">
      <c r="A1493" s="1"/>
      <c r="B1493" s="1"/>
      <c r="C1493" s="76"/>
      <c r="D1493" s="76"/>
      <c r="E1493" s="76"/>
      <c r="F1493" s="15"/>
      <c r="G1493" s="15"/>
      <c r="H1493" s="15">
        <v>4</v>
      </c>
      <c r="I1493" s="15">
        <f t="shared" ref="I1493:I1494" si="273">ROUND(PRODUCT(E1493:H1493),2)</f>
        <v>4</v>
      </c>
      <c r="J1493" s="1"/>
      <c r="K1493" s="1"/>
      <c r="L1493" s="24" t="s">
        <v>105</v>
      </c>
    </row>
    <row r="1494" spans="1:12" s="7" customFormat="1" ht="20.100000000000001" customHeight="1" x14ac:dyDescent="0.25">
      <c r="A1494" s="1"/>
      <c r="B1494" s="1"/>
      <c r="C1494" s="76"/>
      <c r="D1494" s="76"/>
      <c r="E1494" s="76"/>
      <c r="F1494" s="15"/>
      <c r="G1494" s="15"/>
      <c r="H1494" s="15">
        <v>4</v>
      </c>
      <c r="I1494" s="15">
        <f t="shared" si="273"/>
        <v>4</v>
      </c>
      <c r="J1494" s="1"/>
      <c r="K1494" s="1"/>
      <c r="L1494" s="24" t="s">
        <v>105</v>
      </c>
    </row>
    <row r="1495" spans="1:12" s="7" customFormat="1" ht="20.100000000000001" customHeight="1" x14ac:dyDescent="0.25">
      <c r="A1495" s="1"/>
      <c r="B1495" s="1"/>
      <c r="C1495" s="76"/>
      <c r="D1495" s="76"/>
      <c r="E1495" s="76"/>
      <c r="F1495" s="15"/>
      <c r="G1495" s="15"/>
      <c r="H1495" s="15">
        <v>2</v>
      </c>
      <c r="I1495" s="15">
        <f t="shared" ref="I1495" si="274">ROUND(PRODUCT(E1495:H1495),2)</f>
        <v>2</v>
      </c>
      <c r="J1495" s="1"/>
      <c r="K1495" s="1"/>
      <c r="L1495" s="24" t="s">
        <v>513</v>
      </c>
    </row>
    <row r="1496" spans="1:12" s="7" customFormat="1" ht="20.100000000000001" customHeight="1" x14ac:dyDescent="0.25">
      <c r="A1496" s="16" t="s">
        <v>95</v>
      </c>
      <c r="B1496" s="17" t="s">
        <v>96</v>
      </c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s="7" customFormat="1" ht="20.100000000000001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s="7" customFormat="1" ht="78.75" x14ac:dyDescent="0.25">
      <c r="A1498" s="11" t="s">
        <v>97</v>
      </c>
      <c r="B1498" s="12" t="s">
        <v>98</v>
      </c>
      <c r="C1498" s="13"/>
      <c r="D1498" s="14"/>
      <c r="E1498" s="14"/>
      <c r="F1498" s="14"/>
      <c r="G1498" s="14"/>
      <c r="H1498" s="14"/>
      <c r="I1498" s="14"/>
      <c r="J1498" s="43">
        <f>SUM(I1499:I1501)</f>
        <v>4</v>
      </c>
      <c r="K1498" s="20" t="s">
        <v>9</v>
      </c>
      <c r="L1498" s="14"/>
    </row>
    <row r="1499" spans="1:12" s="7" customFormat="1" ht="20.100000000000001" customHeight="1" x14ac:dyDescent="0.25">
      <c r="A1499" s="1"/>
      <c r="B1499" s="1"/>
      <c r="C1499" s="1"/>
      <c r="D1499" s="1"/>
      <c r="E1499" s="19"/>
      <c r="F1499" s="19"/>
      <c r="G1499" s="19"/>
      <c r="H1499" s="19">
        <v>2</v>
      </c>
      <c r="I1499" s="19">
        <f t="shared" ref="I1499" si="275">ROUND(PRODUCT(E1499:H1499),2)</f>
        <v>2</v>
      </c>
      <c r="J1499" s="1"/>
      <c r="K1499" s="1"/>
      <c r="L1499" s="24" t="s">
        <v>505</v>
      </c>
    </row>
    <row r="1500" spans="1:12" s="7" customFormat="1" ht="20.100000000000001" customHeight="1" x14ac:dyDescent="0.25">
      <c r="A1500" s="1"/>
      <c r="B1500" s="1"/>
      <c r="C1500" s="1"/>
      <c r="D1500" s="1"/>
      <c r="E1500" s="19"/>
      <c r="F1500" s="19"/>
      <c r="G1500" s="19"/>
      <c r="H1500" s="19">
        <v>1</v>
      </c>
      <c r="I1500" s="19">
        <f t="shared" ref="I1500:I1501" si="276">ROUND(PRODUCT(E1500:H1500),2)</f>
        <v>1</v>
      </c>
      <c r="J1500" s="1"/>
      <c r="K1500" s="1"/>
      <c r="L1500" s="24" t="s">
        <v>511</v>
      </c>
    </row>
    <row r="1501" spans="1:12" s="7" customFormat="1" ht="20.100000000000001" customHeight="1" x14ac:dyDescent="0.25">
      <c r="A1501" s="1"/>
      <c r="B1501" s="1"/>
      <c r="C1501" s="1"/>
      <c r="D1501" s="1"/>
      <c r="E1501" s="19"/>
      <c r="F1501" s="19"/>
      <c r="G1501" s="19"/>
      <c r="H1501" s="19">
        <v>1</v>
      </c>
      <c r="I1501" s="19">
        <f t="shared" si="276"/>
        <v>1</v>
      </c>
      <c r="J1501" s="1"/>
      <c r="K1501" s="1"/>
      <c r="L1501" s="24" t="s">
        <v>512</v>
      </c>
    </row>
    <row r="1502" spans="1:12" s="7" customFormat="1" ht="20.100000000000001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s="7" customFormat="1" ht="20.100000000000001" customHeight="1" x14ac:dyDescent="0.25">
      <c r="A1503" s="16" t="s">
        <v>112</v>
      </c>
      <c r="B1503" s="17" t="s">
        <v>113</v>
      </c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s="7" customFormat="1" ht="20.100000000000001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s="7" customFormat="1" ht="31.5" x14ac:dyDescent="0.25">
      <c r="A1505" s="11" t="s">
        <v>550</v>
      </c>
      <c r="B1505" s="12" t="s">
        <v>551</v>
      </c>
      <c r="C1505" s="13"/>
      <c r="D1505" s="14"/>
      <c r="E1505" s="14"/>
      <c r="F1505" s="14"/>
      <c r="G1505" s="14"/>
      <c r="H1505" s="14"/>
      <c r="I1505" s="14"/>
      <c r="J1505" s="43">
        <f>SUM(I1506:I1508)</f>
        <v>13</v>
      </c>
      <c r="K1505" s="20" t="s">
        <v>9</v>
      </c>
      <c r="L1505" s="14"/>
    </row>
    <row r="1506" spans="1:12" s="7" customFormat="1" ht="20.100000000000001" customHeight="1" x14ac:dyDescent="0.25">
      <c r="A1506" s="1"/>
      <c r="B1506" s="1"/>
      <c r="C1506" s="1"/>
      <c r="D1506" s="1"/>
      <c r="E1506" s="1"/>
      <c r="F1506" s="15"/>
      <c r="G1506" s="15"/>
      <c r="H1506" s="15">
        <v>4</v>
      </c>
      <c r="I1506" s="15">
        <f t="shared" ref="I1506:I1508" si="277">ROUND(PRODUCT(E1506:H1506),2)</f>
        <v>4</v>
      </c>
      <c r="J1506" s="1"/>
      <c r="K1506" s="1"/>
      <c r="L1506" s="24" t="s">
        <v>105</v>
      </c>
    </row>
    <row r="1507" spans="1:12" s="7" customFormat="1" ht="20.100000000000001" customHeight="1" x14ac:dyDescent="0.25">
      <c r="A1507" s="1"/>
      <c r="B1507" s="1"/>
      <c r="C1507" s="1"/>
      <c r="D1507" s="1"/>
      <c r="E1507" s="1"/>
      <c r="F1507" s="15"/>
      <c r="G1507" s="15"/>
      <c r="H1507" s="15">
        <v>8</v>
      </c>
      <c r="I1507" s="15">
        <f t="shared" si="277"/>
        <v>8</v>
      </c>
      <c r="J1507" s="1"/>
      <c r="K1507" s="1"/>
      <c r="L1507" s="24" t="s">
        <v>548</v>
      </c>
    </row>
    <row r="1508" spans="1:12" s="7" customFormat="1" ht="20.100000000000001" customHeight="1" x14ac:dyDescent="0.25">
      <c r="A1508" s="1"/>
      <c r="B1508" s="1"/>
      <c r="C1508" s="1"/>
      <c r="D1508" s="1"/>
      <c r="E1508" s="1"/>
      <c r="F1508" s="1"/>
      <c r="G1508" s="1"/>
      <c r="H1508" s="15">
        <v>1</v>
      </c>
      <c r="I1508" s="15">
        <f t="shared" si="277"/>
        <v>1</v>
      </c>
      <c r="J1508" s="1"/>
      <c r="K1508" s="1"/>
      <c r="L1508" s="24" t="s">
        <v>549</v>
      </c>
    </row>
    <row r="1509" spans="1:12" s="7" customFormat="1" ht="20.100000000000001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s="7" customFormat="1" ht="31.5" x14ac:dyDescent="0.25">
      <c r="A1510" s="11" t="s">
        <v>552</v>
      </c>
      <c r="B1510" s="12" t="s">
        <v>553</v>
      </c>
      <c r="C1510" s="13"/>
      <c r="D1510" s="14"/>
      <c r="E1510" s="14"/>
      <c r="F1510" s="14"/>
      <c r="G1510" s="14"/>
      <c r="H1510" s="18"/>
      <c r="I1510" s="18"/>
      <c r="J1510" s="43">
        <f>SUM(I1511:I1515)</f>
        <v>9</v>
      </c>
      <c r="K1510" s="20" t="s">
        <v>9</v>
      </c>
      <c r="L1510" s="18"/>
    </row>
    <row r="1511" spans="1:12" s="7" customFormat="1" ht="20.100000000000001" customHeight="1" x14ac:dyDescent="0.25">
      <c r="A1511" s="1"/>
      <c r="B1511" s="1"/>
      <c r="C1511" s="1"/>
      <c r="D1511" s="1"/>
      <c r="E1511" s="1"/>
      <c r="F1511" s="1"/>
      <c r="G1511" s="1"/>
      <c r="H1511" s="15">
        <v>2</v>
      </c>
      <c r="I1511" s="15">
        <f t="shared" ref="I1511:I1515" si="278">ROUND(PRODUCT(E1511:H1511),2)</f>
        <v>2</v>
      </c>
      <c r="J1511" s="1"/>
      <c r="K1511" s="1"/>
      <c r="L1511" s="24" t="s">
        <v>105</v>
      </c>
    </row>
    <row r="1512" spans="1:12" s="7" customFormat="1" ht="20.100000000000001" customHeight="1" x14ac:dyDescent="0.25">
      <c r="A1512" s="1"/>
      <c r="B1512" s="1"/>
      <c r="C1512" s="1"/>
      <c r="D1512" s="1"/>
      <c r="E1512" s="1"/>
      <c r="F1512" s="1"/>
      <c r="G1512" s="1"/>
      <c r="H1512" s="15">
        <v>2</v>
      </c>
      <c r="I1512" s="15">
        <f t="shared" si="278"/>
        <v>2</v>
      </c>
      <c r="J1512" s="1"/>
      <c r="K1512" s="1"/>
      <c r="L1512" s="24" t="s">
        <v>548</v>
      </c>
    </row>
    <row r="1513" spans="1:12" s="7" customFormat="1" ht="20.100000000000001" customHeight="1" x14ac:dyDescent="0.25">
      <c r="A1513" s="1"/>
      <c r="B1513" s="1"/>
      <c r="C1513" s="1"/>
      <c r="D1513" s="1"/>
      <c r="E1513" s="1"/>
      <c r="F1513" s="1"/>
      <c r="G1513" s="1"/>
      <c r="H1513" s="15">
        <v>2</v>
      </c>
      <c r="I1513" s="15">
        <f t="shared" si="278"/>
        <v>2</v>
      </c>
      <c r="J1513" s="1"/>
      <c r="K1513" s="1"/>
      <c r="L1513" s="24" t="s">
        <v>513</v>
      </c>
    </row>
    <row r="1514" spans="1:12" s="7" customFormat="1" ht="20.100000000000001" customHeight="1" x14ac:dyDescent="0.25">
      <c r="A1514" s="1"/>
      <c r="B1514" s="1"/>
      <c r="C1514" s="1"/>
      <c r="D1514" s="1"/>
      <c r="E1514" s="1"/>
      <c r="F1514" s="1"/>
      <c r="G1514" s="1"/>
      <c r="H1514" s="15">
        <v>1</v>
      </c>
      <c r="I1514" s="15">
        <f t="shared" si="278"/>
        <v>1</v>
      </c>
      <c r="J1514" s="1"/>
      <c r="K1514" s="1"/>
      <c r="L1514" s="24" t="s">
        <v>549</v>
      </c>
    </row>
    <row r="1515" spans="1:12" s="7" customFormat="1" ht="20.100000000000001" customHeight="1" x14ac:dyDescent="0.25">
      <c r="A1515" s="1"/>
      <c r="B1515" s="1"/>
      <c r="C1515" s="1"/>
      <c r="D1515" s="1"/>
      <c r="E1515" s="1"/>
      <c r="F1515" s="1"/>
      <c r="G1515" s="1"/>
      <c r="H1515" s="15">
        <v>2</v>
      </c>
      <c r="I1515" s="15">
        <f t="shared" si="278"/>
        <v>2</v>
      </c>
      <c r="J1515" s="1"/>
      <c r="K1515" s="1"/>
      <c r="L1515" s="24" t="s">
        <v>556</v>
      </c>
    </row>
    <row r="1516" spans="1:12" s="7" customFormat="1" ht="20.100000000000001" customHeight="1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s="7" customFormat="1" ht="20.100000000000001" customHeight="1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s="7" customFormat="1" ht="31.5" x14ac:dyDescent="0.25">
      <c r="A1518" s="11" t="s">
        <v>554</v>
      </c>
      <c r="B1518" s="12" t="s">
        <v>555</v>
      </c>
      <c r="C1518" s="13"/>
      <c r="D1518" s="14"/>
      <c r="E1518" s="14"/>
      <c r="F1518" s="14"/>
      <c r="G1518" s="14"/>
      <c r="H1518" s="14"/>
      <c r="I1518" s="14"/>
      <c r="J1518" s="43">
        <f>SUM(I1519:I1523)</f>
        <v>9</v>
      </c>
      <c r="K1518" s="11" t="s">
        <v>9</v>
      </c>
      <c r="L1518" s="14"/>
    </row>
    <row r="1519" spans="1:12" s="7" customFormat="1" ht="20.100000000000001" customHeight="1" x14ac:dyDescent="0.25">
      <c r="A1519" s="1"/>
      <c r="B1519" s="1"/>
      <c r="C1519" s="1"/>
      <c r="D1519" s="1"/>
      <c r="E1519" s="1"/>
      <c r="F1519" s="1"/>
      <c r="G1519" s="1"/>
      <c r="H1519" s="15">
        <v>2</v>
      </c>
      <c r="I1519" s="15">
        <f t="shared" ref="I1519:I1522" si="279">ROUND(PRODUCT(E1519:H1519),2)</f>
        <v>2</v>
      </c>
      <c r="J1519" s="1"/>
      <c r="K1519" s="1"/>
      <c r="L1519" s="24" t="s">
        <v>105</v>
      </c>
    </row>
    <row r="1520" spans="1:12" s="7" customFormat="1" ht="20.100000000000001" customHeight="1" x14ac:dyDescent="0.25">
      <c r="A1520" s="1"/>
      <c r="B1520" s="1"/>
      <c r="C1520" s="1"/>
      <c r="D1520" s="1"/>
      <c r="E1520" s="1"/>
      <c r="F1520" s="1"/>
      <c r="G1520" s="1"/>
      <c r="H1520" s="15">
        <v>2</v>
      </c>
      <c r="I1520" s="15">
        <f t="shared" si="279"/>
        <v>2</v>
      </c>
      <c r="J1520" s="1"/>
      <c r="K1520" s="1"/>
      <c r="L1520" s="24" t="s">
        <v>548</v>
      </c>
    </row>
    <row r="1521" spans="1:12" s="7" customFormat="1" ht="20.100000000000001" customHeight="1" x14ac:dyDescent="0.25">
      <c r="A1521" s="1"/>
      <c r="B1521" s="1"/>
      <c r="C1521" s="1"/>
      <c r="D1521" s="1"/>
      <c r="E1521" s="1"/>
      <c r="F1521" s="1"/>
      <c r="G1521" s="1"/>
      <c r="H1521" s="15">
        <v>2</v>
      </c>
      <c r="I1521" s="15">
        <f t="shared" si="279"/>
        <v>2</v>
      </c>
      <c r="J1521" s="1"/>
      <c r="K1521" s="1"/>
      <c r="L1521" s="24" t="s">
        <v>513</v>
      </c>
    </row>
    <row r="1522" spans="1:12" s="7" customFormat="1" ht="20.100000000000001" customHeight="1" x14ac:dyDescent="0.25">
      <c r="A1522" s="1"/>
      <c r="B1522" s="1"/>
      <c r="C1522" s="1"/>
      <c r="D1522" s="1"/>
      <c r="E1522" s="1"/>
      <c r="F1522" s="1"/>
      <c r="G1522" s="1"/>
      <c r="H1522" s="15">
        <v>1</v>
      </c>
      <c r="I1522" s="15">
        <f t="shared" si="279"/>
        <v>1</v>
      </c>
      <c r="J1522" s="1"/>
      <c r="K1522" s="1"/>
      <c r="L1522" s="24" t="s">
        <v>549</v>
      </c>
    </row>
    <row r="1523" spans="1:12" s="7" customFormat="1" ht="20.100000000000001" customHeight="1" x14ac:dyDescent="0.25">
      <c r="A1523" s="1"/>
      <c r="B1523" s="1"/>
      <c r="C1523" s="1"/>
      <c r="D1523" s="1"/>
      <c r="E1523" s="1"/>
      <c r="F1523" s="1"/>
      <c r="G1523" s="1"/>
      <c r="H1523" s="15">
        <v>2</v>
      </c>
      <c r="I1523" s="15">
        <f t="shared" ref="I1523" si="280">ROUND(PRODUCT(E1523:H1523),2)</f>
        <v>2</v>
      </c>
      <c r="J1523" s="1"/>
      <c r="K1523" s="1"/>
      <c r="L1523" s="24" t="s">
        <v>556</v>
      </c>
    </row>
    <row r="1524" spans="1:12" s="7" customFormat="1" ht="20.100000000000001" customHeight="1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s="7" customFormat="1" ht="20.100000000000001" customHeight="1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s="7" customFormat="1" ht="20.100000000000001" customHeight="1" x14ac:dyDescent="0.25">
      <c r="A1526" s="16" t="s">
        <v>514</v>
      </c>
      <c r="B1526" s="17" t="s">
        <v>515</v>
      </c>
      <c r="C1526" s="73"/>
      <c r="D1526" s="34"/>
      <c r="E1526" s="34"/>
      <c r="F1526" s="34"/>
      <c r="G1526" s="34"/>
      <c r="H1526" s="34"/>
      <c r="I1526" s="34"/>
      <c r="J1526" s="34"/>
      <c r="K1526" s="74"/>
      <c r="L1526" s="34"/>
    </row>
    <row r="1527" spans="1:12" s="7" customFormat="1" ht="20.100000000000001" customHeight="1" x14ac:dyDescent="0.25">
      <c r="A1527" s="16"/>
      <c r="B1527" s="17"/>
      <c r="C1527" s="73"/>
      <c r="D1527" s="34"/>
      <c r="E1527" s="34"/>
      <c r="F1527" s="34"/>
      <c r="G1527" s="34"/>
      <c r="H1527" s="34"/>
      <c r="I1527" s="34"/>
      <c r="J1527" s="34"/>
      <c r="K1527" s="74"/>
      <c r="L1527" s="34"/>
    </row>
    <row r="1528" spans="1:12" s="7" customFormat="1" ht="31.5" x14ac:dyDescent="0.25">
      <c r="A1528" s="11" t="s">
        <v>516</v>
      </c>
      <c r="B1528" s="12" t="s">
        <v>517</v>
      </c>
      <c r="C1528" s="13"/>
      <c r="D1528" s="14"/>
      <c r="E1528" s="14"/>
      <c r="F1528" s="14"/>
      <c r="G1528" s="14"/>
      <c r="H1528" s="14"/>
      <c r="I1528" s="14"/>
      <c r="J1528" s="43">
        <f>SUM(I1529)</f>
        <v>1</v>
      </c>
      <c r="K1528" s="20" t="s">
        <v>9</v>
      </c>
      <c r="L1528" s="14"/>
    </row>
    <row r="1529" spans="1:12" s="7" customFormat="1" ht="20.100000000000001" customHeight="1" x14ac:dyDescent="0.25">
      <c r="A1529" s="1"/>
      <c r="B1529" s="1"/>
      <c r="C1529" s="1"/>
      <c r="D1529" s="1"/>
      <c r="E1529" s="19"/>
      <c r="F1529" s="19"/>
      <c r="G1529" s="19"/>
      <c r="H1529" s="19">
        <v>1</v>
      </c>
      <c r="I1529" s="19">
        <f t="shared" ref="I1529" si="281">ROUND(PRODUCT(E1529:H1529),2)</f>
        <v>1</v>
      </c>
      <c r="J1529" s="1"/>
      <c r="K1529" s="1"/>
      <c r="L1529" s="24" t="s">
        <v>505</v>
      </c>
    </row>
    <row r="1530" spans="1:12" s="7" customFormat="1" ht="20.100000000000001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s="7" customFormat="1" ht="94.5" x14ac:dyDescent="0.25">
      <c r="A1531" s="11" t="s">
        <v>518</v>
      </c>
      <c r="B1531" s="12" t="s">
        <v>519</v>
      </c>
      <c r="C1531" s="13"/>
      <c r="D1531" s="14"/>
      <c r="E1531" s="14"/>
      <c r="F1531" s="14"/>
      <c r="G1531" s="14"/>
      <c r="H1531" s="14"/>
      <c r="I1531" s="14"/>
      <c r="J1531" s="43">
        <f>SUM(I1532:I1535)</f>
        <v>1</v>
      </c>
      <c r="K1531" s="20" t="s">
        <v>9</v>
      </c>
      <c r="L1531" s="14"/>
    </row>
    <row r="1532" spans="1:12" s="7" customFormat="1" ht="20.100000000000001" customHeight="1" x14ac:dyDescent="0.25">
      <c r="A1532" s="1"/>
      <c r="B1532" s="1"/>
      <c r="C1532" s="1"/>
      <c r="D1532" s="1"/>
      <c r="E1532" s="19"/>
      <c r="F1532" s="19"/>
      <c r="G1532" s="19"/>
      <c r="H1532" s="19">
        <v>1</v>
      </c>
      <c r="I1532" s="19">
        <f t="shared" ref="I1532" si="282">ROUND(PRODUCT(E1532:H1532),2)</f>
        <v>1</v>
      </c>
      <c r="J1532" s="1"/>
      <c r="K1532" s="1"/>
      <c r="L1532" s="1"/>
    </row>
    <row r="1533" spans="1:12" s="7" customFormat="1" ht="20.100000000000001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s="7" customFormat="1" ht="20.100000000000001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s="7" customFormat="1" ht="20.100000000000001" customHeight="1" x14ac:dyDescent="0.25">
      <c r="A1535" s="16" t="s">
        <v>520</v>
      </c>
      <c r="B1535" s="17" t="s">
        <v>521</v>
      </c>
      <c r="C1535" s="73"/>
      <c r="D1535" s="34"/>
      <c r="E1535" s="34"/>
      <c r="F1535" s="34"/>
      <c r="G1535" s="34"/>
      <c r="H1535" s="34"/>
      <c r="I1535" s="34"/>
      <c r="J1535" s="34"/>
      <c r="K1535" s="74"/>
      <c r="L1535" s="34"/>
    </row>
    <row r="1536" spans="1:12" s="7" customFormat="1" ht="20.100000000000001" customHeight="1" x14ac:dyDescent="0.25">
      <c r="A1536" s="16"/>
      <c r="B1536" s="17"/>
      <c r="C1536" s="73"/>
      <c r="D1536" s="34"/>
      <c r="E1536" s="34"/>
      <c r="F1536" s="34"/>
      <c r="G1536" s="34"/>
      <c r="H1536" s="34"/>
      <c r="I1536" s="34"/>
      <c r="J1536" s="34"/>
      <c r="K1536" s="74"/>
      <c r="L1536" s="34"/>
    </row>
    <row r="1537" spans="1:12" s="7" customFormat="1" ht="63" x14ac:dyDescent="0.25">
      <c r="A1537" s="11" t="s">
        <v>522</v>
      </c>
      <c r="B1537" s="12" t="s">
        <v>523</v>
      </c>
      <c r="C1537" s="13"/>
      <c r="D1537" s="14"/>
      <c r="E1537" s="14"/>
      <c r="F1537" s="14"/>
      <c r="G1537" s="14"/>
      <c r="H1537" s="14"/>
      <c r="I1537" s="14"/>
      <c r="J1537" s="43">
        <f>SUM(I1538:I1538)</f>
        <v>2</v>
      </c>
      <c r="K1537" s="20" t="s">
        <v>9</v>
      </c>
      <c r="L1537" s="14"/>
    </row>
    <row r="1538" spans="1:12" s="7" customFormat="1" ht="20.100000000000001" customHeight="1" x14ac:dyDescent="0.25">
      <c r="A1538" s="1"/>
      <c r="B1538" s="1"/>
      <c r="C1538" s="1"/>
      <c r="D1538" s="1"/>
      <c r="E1538" s="19"/>
      <c r="F1538" s="19"/>
      <c r="G1538" s="19"/>
      <c r="H1538" s="19">
        <v>2</v>
      </c>
      <c r="I1538" s="19">
        <f t="shared" ref="I1538" si="283">ROUND(PRODUCT(E1538:H1538),2)</f>
        <v>2</v>
      </c>
      <c r="J1538" s="1"/>
      <c r="K1538" s="1"/>
      <c r="L1538" s="1"/>
    </row>
    <row r="1539" spans="1:12" s="7" customFormat="1" ht="20.100000000000001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s="7" customFormat="1" ht="63" x14ac:dyDescent="0.25">
      <c r="A1540" s="11" t="s">
        <v>557</v>
      </c>
      <c r="B1540" s="12" t="s">
        <v>558</v>
      </c>
      <c r="C1540" s="13"/>
      <c r="D1540" s="14"/>
      <c r="E1540" s="14"/>
      <c r="F1540" s="14"/>
      <c r="G1540" s="14"/>
      <c r="H1540" s="14"/>
      <c r="I1540" s="14"/>
      <c r="J1540" s="43">
        <f>SUM(I1541:I1541)</f>
        <v>1</v>
      </c>
      <c r="K1540" s="20" t="s">
        <v>9</v>
      </c>
      <c r="L1540" s="14"/>
    </row>
    <row r="1541" spans="1:12" s="7" customFormat="1" ht="20.100000000000001" customHeight="1" x14ac:dyDescent="0.25">
      <c r="A1541" s="1"/>
      <c r="B1541" s="1"/>
      <c r="C1541" s="1"/>
      <c r="D1541" s="1"/>
      <c r="E1541" s="19"/>
      <c r="F1541" s="19"/>
      <c r="G1541" s="19"/>
      <c r="H1541" s="19">
        <v>1</v>
      </c>
      <c r="I1541" s="19">
        <f t="shared" ref="I1541" si="284">ROUND(PRODUCT(E1541:H1541),2)</f>
        <v>1</v>
      </c>
      <c r="J1541" s="1"/>
      <c r="K1541" s="1"/>
      <c r="L1541" s="1"/>
    </row>
    <row r="1542" spans="1:12" s="7" customFormat="1" ht="20.100000000000001" customHeight="1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s="7" customFormat="1" ht="20.100000000000001" customHeight="1" x14ac:dyDescent="0.25">
      <c r="A1543" s="16" t="s">
        <v>114</v>
      </c>
      <c r="B1543" s="17" t="s">
        <v>115</v>
      </c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s="7" customFormat="1" ht="20.100000000000001" customHeight="1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s="7" customFormat="1" ht="20.100000000000001" customHeight="1" x14ac:dyDescent="0.25">
      <c r="A1545" s="16" t="s">
        <v>116</v>
      </c>
      <c r="B1545" s="17" t="s">
        <v>117</v>
      </c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s="7" customFormat="1" ht="20.100000000000001" customHeight="1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s="7" customFormat="1" ht="31.5" x14ac:dyDescent="0.25">
      <c r="A1547" s="11" t="s">
        <v>118</v>
      </c>
      <c r="B1547" s="12" t="s">
        <v>119</v>
      </c>
      <c r="C1547" s="13"/>
      <c r="D1547" s="36"/>
      <c r="E1547" s="36"/>
      <c r="F1547" s="36"/>
      <c r="G1547" s="36"/>
      <c r="H1547" s="36"/>
      <c r="I1547" s="36"/>
      <c r="J1547" s="43">
        <f>SUM(I1548:I1548)</f>
        <v>10</v>
      </c>
      <c r="K1547" s="20" t="s">
        <v>9</v>
      </c>
      <c r="L1547" s="14"/>
    </row>
    <row r="1548" spans="1:12" s="7" customFormat="1" ht="20.100000000000001" customHeight="1" x14ac:dyDescent="0.25">
      <c r="A1548" s="1"/>
      <c r="B1548" s="1"/>
      <c r="C1548" s="1"/>
      <c r="D1548" s="1"/>
      <c r="E1548" s="1"/>
      <c r="F1548" s="15"/>
      <c r="G1548" s="15"/>
      <c r="H1548" s="15">
        <v>10</v>
      </c>
      <c r="I1548" s="15">
        <f t="shared" ref="I1548" si="285">ROUND(PRODUCT(E1548:H1548),2)</f>
        <v>10</v>
      </c>
      <c r="J1548" s="1"/>
      <c r="K1548" s="1"/>
      <c r="L1548" s="1"/>
    </row>
    <row r="1549" spans="1:12" s="7" customFormat="1" ht="20.100000000000001" customHeight="1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s="7" customFormat="1" ht="47.25" x14ac:dyDescent="0.25">
      <c r="A1550" s="11" t="s">
        <v>120</v>
      </c>
      <c r="B1550" s="12" t="s">
        <v>121</v>
      </c>
      <c r="C1550" s="13"/>
      <c r="D1550" s="36"/>
      <c r="E1550" s="36"/>
      <c r="F1550" s="36"/>
      <c r="G1550" s="36"/>
      <c r="H1550" s="36"/>
      <c r="I1550" s="36"/>
      <c r="J1550" s="43">
        <f>SUM(I1551:I1551)</f>
        <v>10</v>
      </c>
      <c r="K1550" s="20" t="s">
        <v>9</v>
      </c>
      <c r="L1550" s="14"/>
    </row>
    <row r="1551" spans="1:12" s="7" customFormat="1" ht="20.100000000000001" customHeight="1" x14ac:dyDescent="0.25">
      <c r="A1551" s="1"/>
      <c r="B1551" s="1"/>
      <c r="C1551" s="1"/>
      <c r="D1551" s="1"/>
      <c r="E1551" s="1"/>
      <c r="F1551" s="15"/>
      <c r="G1551" s="15"/>
      <c r="H1551" s="15">
        <v>10</v>
      </c>
      <c r="I1551" s="15">
        <f t="shared" ref="I1551" si="286">ROUND(PRODUCT(E1551:H1551),2)</f>
        <v>10</v>
      </c>
      <c r="J1551" s="1"/>
      <c r="K1551" s="1"/>
      <c r="L1551" s="1"/>
    </row>
    <row r="1552" spans="1:12" s="7" customFormat="1" ht="20.100000000000001" customHeight="1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s="7" customFormat="1" ht="63" x14ac:dyDescent="0.25">
      <c r="A1553" s="11" t="s">
        <v>122</v>
      </c>
      <c r="B1553" s="12" t="s">
        <v>123</v>
      </c>
      <c r="C1553" s="13"/>
      <c r="D1553" s="36"/>
      <c r="E1553" s="36"/>
      <c r="F1553" s="36"/>
      <c r="G1553" s="36"/>
      <c r="H1553" s="36"/>
      <c r="I1553" s="36"/>
      <c r="J1553" s="43">
        <f>SUM(I1554:I1555)</f>
        <v>21</v>
      </c>
      <c r="K1553" s="20" t="s">
        <v>9</v>
      </c>
      <c r="L1553" s="14"/>
    </row>
    <row r="1554" spans="1:12" s="7" customFormat="1" ht="20.100000000000001" customHeight="1" x14ac:dyDescent="0.25">
      <c r="A1554" s="1"/>
      <c r="B1554" s="1"/>
      <c r="C1554" s="1"/>
      <c r="D1554" s="1"/>
      <c r="E1554" s="1"/>
      <c r="F1554" s="15"/>
      <c r="G1554" s="15"/>
      <c r="H1554" s="15">
        <v>21</v>
      </c>
      <c r="I1554" s="15">
        <f t="shared" ref="I1554" si="287">ROUND(PRODUCT(E1554:H1554),2)</f>
        <v>21</v>
      </c>
      <c r="J1554" s="1"/>
      <c r="K1554" s="1"/>
      <c r="L1554" s="1"/>
    </row>
    <row r="1555" spans="1:12" s="7" customFormat="1" ht="20.100000000000001" customHeight="1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s="7" customFormat="1" ht="20.100000000000001" customHeight="1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s="7" customFormat="1" ht="63" x14ac:dyDescent="0.25">
      <c r="A1557" s="11" t="s">
        <v>124</v>
      </c>
      <c r="B1557" s="12" t="s">
        <v>125</v>
      </c>
      <c r="C1557" s="13"/>
      <c r="D1557" s="36"/>
      <c r="E1557" s="36"/>
      <c r="F1557" s="36"/>
      <c r="G1557" s="36"/>
      <c r="H1557" s="36"/>
      <c r="I1557" s="36"/>
      <c r="J1557" s="43">
        <f>SUM(I1558:I1558)</f>
        <v>10</v>
      </c>
      <c r="K1557" s="20" t="s">
        <v>9</v>
      </c>
      <c r="L1557" s="14"/>
    </row>
    <row r="1558" spans="1:12" s="7" customFormat="1" ht="20.100000000000001" customHeight="1" x14ac:dyDescent="0.25">
      <c r="A1558" s="1"/>
      <c r="B1558" s="1"/>
      <c r="C1558" s="1"/>
      <c r="D1558" s="1"/>
      <c r="E1558" s="1"/>
      <c r="F1558" s="15"/>
      <c r="G1558" s="15"/>
      <c r="H1558" s="15">
        <v>10</v>
      </c>
      <c r="I1558" s="15">
        <f t="shared" ref="I1558" si="288">ROUND(PRODUCT(E1558:H1558),2)</f>
        <v>10</v>
      </c>
      <c r="J1558" s="1"/>
      <c r="K1558" s="1"/>
      <c r="L1558" s="1"/>
    </row>
    <row r="1559" spans="1:12" s="7" customFormat="1" ht="20.100000000000001" customHeight="1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s="7" customFormat="1" ht="63" x14ac:dyDescent="0.25">
      <c r="A1560" s="11" t="s">
        <v>126</v>
      </c>
      <c r="B1560" s="12" t="s">
        <v>127</v>
      </c>
      <c r="C1560" s="13"/>
      <c r="D1560" s="36"/>
      <c r="E1560" s="36"/>
      <c r="F1560" s="36"/>
      <c r="G1560" s="36"/>
      <c r="H1560" s="36"/>
      <c r="I1560" s="36"/>
      <c r="J1560" s="43">
        <f>SUM(I1561:I1561)</f>
        <v>4</v>
      </c>
      <c r="K1560" s="20" t="s">
        <v>9</v>
      </c>
      <c r="L1560" s="14"/>
    </row>
    <row r="1561" spans="1:12" s="7" customFormat="1" ht="20.100000000000001" customHeight="1" x14ac:dyDescent="0.25">
      <c r="A1561" s="1"/>
      <c r="B1561" s="1"/>
      <c r="C1561" s="1"/>
      <c r="D1561" s="1"/>
      <c r="E1561" s="1"/>
      <c r="F1561" s="15"/>
      <c r="G1561" s="15"/>
      <c r="H1561" s="15">
        <v>4</v>
      </c>
      <c r="I1561" s="15">
        <f t="shared" ref="I1561" si="289">ROUND(PRODUCT(E1561:H1561),2)</f>
        <v>4</v>
      </c>
      <c r="J1561" s="1"/>
      <c r="K1561" s="1"/>
      <c r="L1561" s="1"/>
    </row>
    <row r="1562" spans="1:12" s="7" customFormat="1" ht="20.100000000000001" customHeight="1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s="7" customFormat="1" ht="63" x14ac:dyDescent="0.25">
      <c r="A1563" s="11" t="s">
        <v>128</v>
      </c>
      <c r="B1563" s="12" t="s">
        <v>129</v>
      </c>
      <c r="C1563" s="13"/>
      <c r="D1563" s="36"/>
      <c r="E1563" s="36"/>
      <c r="F1563" s="36"/>
      <c r="G1563" s="36"/>
      <c r="H1563" s="36"/>
      <c r="I1563" s="36"/>
      <c r="J1563" s="43">
        <f>SUM(I1564:I1564)</f>
        <v>8</v>
      </c>
      <c r="K1563" s="20" t="s">
        <v>9</v>
      </c>
      <c r="L1563" s="14"/>
    </row>
    <row r="1564" spans="1:12" s="7" customFormat="1" ht="20.100000000000001" customHeight="1" x14ac:dyDescent="0.25">
      <c r="A1564" s="1"/>
      <c r="B1564" s="1"/>
      <c r="C1564" s="1"/>
      <c r="D1564" s="1"/>
      <c r="E1564" s="1"/>
      <c r="F1564" s="15"/>
      <c r="G1564" s="15"/>
      <c r="H1564" s="15">
        <v>8</v>
      </c>
      <c r="I1564" s="15">
        <f t="shared" ref="I1564" si="290">ROUND(PRODUCT(E1564:H1564),2)</f>
        <v>8</v>
      </c>
      <c r="J1564" s="1"/>
      <c r="K1564" s="1"/>
      <c r="L1564" s="1"/>
    </row>
    <row r="1565" spans="1:12" s="7" customFormat="1" ht="20.100000000000001" customHeight="1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s="7" customFormat="1" ht="31.5" x14ac:dyDescent="0.25">
      <c r="A1566" s="11" t="s">
        <v>130</v>
      </c>
      <c r="B1566" s="12" t="s">
        <v>131</v>
      </c>
      <c r="C1566" s="13"/>
      <c r="D1566" s="36"/>
      <c r="E1566" s="36"/>
      <c r="F1566" s="36"/>
      <c r="G1566" s="36"/>
      <c r="H1566" s="36"/>
      <c r="I1566" s="36"/>
      <c r="J1566" s="43">
        <f>SUM(I1567:I1568)</f>
        <v>4</v>
      </c>
      <c r="K1566" s="20" t="s">
        <v>9</v>
      </c>
      <c r="L1566" s="14"/>
    </row>
    <row r="1567" spans="1:12" s="7" customFormat="1" ht="20.100000000000001" customHeight="1" x14ac:dyDescent="0.25">
      <c r="A1567" s="1"/>
      <c r="B1567" s="1"/>
      <c r="C1567" s="1"/>
      <c r="D1567" s="1"/>
      <c r="E1567" s="1"/>
      <c r="F1567" s="15"/>
      <c r="G1567" s="15"/>
      <c r="H1567" s="15">
        <v>4</v>
      </c>
      <c r="I1567" s="15">
        <f t="shared" ref="I1567" si="291">ROUND(PRODUCT(E1567:H1567),2)</f>
        <v>4</v>
      </c>
      <c r="J1567" s="1"/>
      <c r="K1567" s="1"/>
      <c r="L1567" s="1"/>
    </row>
    <row r="1568" spans="1:12" s="7" customFormat="1" ht="20.100000000000001" customHeight="1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s="7" customFormat="1" ht="20.100000000000001" customHeight="1" x14ac:dyDescent="0.25">
      <c r="A1569" s="16" t="s">
        <v>132</v>
      </c>
      <c r="B1569" s="17" t="s">
        <v>133</v>
      </c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s="7" customFormat="1" ht="20.100000000000001" customHeight="1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s="7" customFormat="1" ht="20.100000000000001" customHeight="1" x14ac:dyDescent="0.25">
      <c r="A1571" s="16" t="s">
        <v>134</v>
      </c>
      <c r="B1571" s="17" t="s">
        <v>135</v>
      </c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s="7" customFormat="1" ht="20.100000000000001" customHeight="1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s="7" customFormat="1" ht="31.5" x14ac:dyDescent="0.25">
      <c r="A1573" s="11" t="s">
        <v>136</v>
      </c>
      <c r="B1573" s="12" t="s">
        <v>137</v>
      </c>
      <c r="C1573" s="13"/>
      <c r="D1573" s="36"/>
      <c r="E1573" s="77"/>
      <c r="F1573" s="77"/>
      <c r="G1573" s="77"/>
      <c r="H1573" s="77"/>
      <c r="I1573" s="77"/>
      <c r="J1573" s="80">
        <f>SUM(I1574:I1575)</f>
        <v>1077.8800000000001</v>
      </c>
      <c r="K1573" s="20" t="s">
        <v>15</v>
      </c>
      <c r="L1573" s="14"/>
    </row>
    <row r="1574" spans="1:12" s="7" customFormat="1" ht="20.100000000000001" customHeight="1" x14ac:dyDescent="0.25">
      <c r="A1574" s="1"/>
      <c r="B1574" s="1"/>
      <c r="C1574" s="1"/>
      <c r="D1574" s="1"/>
      <c r="E1574" s="78">
        <f>5.67+6.62+5.53+6.29+2.94+2.33+2</f>
        <v>31.380000000000003</v>
      </c>
      <c r="F1574" s="78">
        <f>21+2+2</f>
        <v>25</v>
      </c>
      <c r="G1574" s="78"/>
      <c r="H1574" s="78">
        <v>1</v>
      </c>
      <c r="I1574" s="78">
        <f>ROUND(PRODUCT(E1574:H1574),2)</f>
        <v>784.5</v>
      </c>
      <c r="J1574" s="79"/>
      <c r="K1574" s="1"/>
      <c r="L1574" s="1"/>
    </row>
    <row r="1575" spans="1:12" s="7" customFormat="1" ht="20.100000000000001" customHeight="1" x14ac:dyDescent="0.25">
      <c r="A1575" s="1"/>
      <c r="B1575" s="1"/>
      <c r="C1575" s="1"/>
      <c r="D1575" s="1"/>
      <c r="E1575" s="78">
        <f>7.6+2</f>
        <v>9.6</v>
      </c>
      <c r="F1575" s="78">
        <f>26.56+2+2</f>
        <v>30.56</v>
      </c>
      <c r="G1575" s="78"/>
      <c r="H1575" s="78">
        <v>1</v>
      </c>
      <c r="I1575" s="78">
        <f>ROUND(PRODUCT(E1575:H1575),2)</f>
        <v>293.38</v>
      </c>
      <c r="J1575" s="1"/>
      <c r="K1575" s="1"/>
      <c r="L1575" s="1"/>
    </row>
    <row r="1576" spans="1:12" s="7" customFormat="1" ht="20.100000000000001" customHeight="1" x14ac:dyDescent="0.25">
      <c r="A1576" s="1"/>
      <c r="B1576" s="1"/>
      <c r="C1576" s="1"/>
      <c r="D1576" s="1"/>
      <c r="E1576" s="78"/>
      <c r="F1576" s="78"/>
      <c r="G1576" s="78"/>
      <c r="H1576" s="78"/>
      <c r="I1576" s="78"/>
      <c r="J1576" s="1"/>
      <c r="K1576" s="1"/>
      <c r="L1576" s="1"/>
    </row>
    <row r="1577" spans="1:12" s="7" customFormat="1" ht="20.100000000000001" customHeight="1" x14ac:dyDescent="0.25">
      <c r="A1577" s="16" t="s">
        <v>140</v>
      </c>
      <c r="B1577" s="17" t="s">
        <v>141</v>
      </c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s="7" customFormat="1" ht="20.100000000000001" customHeight="1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s="7" customFormat="1" ht="31.5" x14ac:dyDescent="0.25">
      <c r="A1579" s="11" t="s">
        <v>138</v>
      </c>
      <c r="B1579" s="12" t="s">
        <v>139</v>
      </c>
      <c r="C1579" s="13"/>
      <c r="D1579" s="36"/>
      <c r="E1579" s="77"/>
      <c r="F1579" s="77"/>
      <c r="G1579" s="77"/>
      <c r="H1579" s="77"/>
      <c r="I1579" s="77"/>
      <c r="J1579" s="80">
        <f>SUM(I1580:I1581)</f>
        <v>1077.8800000000001</v>
      </c>
      <c r="K1579" s="20" t="s">
        <v>15</v>
      </c>
      <c r="L1579" s="14"/>
    </row>
    <row r="1580" spans="1:12" s="7" customFormat="1" ht="20.100000000000001" customHeight="1" x14ac:dyDescent="0.25">
      <c r="A1580" s="1"/>
      <c r="B1580" s="1"/>
      <c r="C1580" s="1"/>
      <c r="D1580" s="1"/>
      <c r="E1580" s="78">
        <f>5.67+6.62+5.53+6.29+2.94+2.33+2</f>
        <v>31.380000000000003</v>
      </c>
      <c r="F1580" s="78">
        <f>21+2+2</f>
        <v>25</v>
      </c>
      <c r="G1580" s="78"/>
      <c r="H1580" s="78">
        <v>1</v>
      </c>
      <c r="I1580" s="78">
        <f>ROUND(PRODUCT(E1580:H1580),2)</f>
        <v>784.5</v>
      </c>
      <c r="J1580" s="79"/>
      <c r="K1580" s="1"/>
      <c r="L1580" s="1"/>
    </row>
    <row r="1581" spans="1:12" s="7" customFormat="1" ht="20.100000000000001" customHeight="1" x14ac:dyDescent="0.25">
      <c r="A1581" s="1"/>
      <c r="B1581" s="1"/>
      <c r="C1581" s="1"/>
      <c r="D1581" s="1"/>
      <c r="E1581" s="78">
        <f>7.6+2</f>
        <v>9.6</v>
      </c>
      <c r="F1581" s="78">
        <f>26.56+2+2</f>
        <v>30.56</v>
      </c>
      <c r="G1581" s="78"/>
      <c r="H1581" s="78">
        <v>1</v>
      </c>
      <c r="I1581" s="78">
        <f>ROUND(PRODUCT(E1581:H1581),2)</f>
        <v>293.38</v>
      </c>
      <c r="J1581" s="1"/>
      <c r="K1581" s="1"/>
      <c r="L1581" s="1"/>
    </row>
    <row r="1582" spans="1:12" s="7" customFormat="1" ht="20.100000000000001" customHeight="1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s="7" customFormat="1" ht="20.100000000000001" customHeight="1" x14ac:dyDescent="0.25">
      <c r="A1583" s="16" t="s">
        <v>142</v>
      </c>
      <c r="B1583" s="17" t="s">
        <v>143</v>
      </c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s="7" customFormat="1" ht="20.100000000000001" customHeight="1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s="7" customFormat="1" ht="20.100000000000001" customHeight="1" x14ac:dyDescent="0.25">
      <c r="A1585" s="16" t="s">
        <v>144</v>
      </c>
      <c r="B1585" s="17" t="s">
        <v>145</v>
      </c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s="7" customFormat="1" ht="20.100000000000001" customHeight="1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s="7" customFormat="1" ht="63" x14ac:dyDescent="0.25">
      <c r="A1587" s="11" t="s">
        <v>146</v>
      </c>
      <c r="B1587" s="12" t="s">
        <v>147</v>
      </c>
      <c r="C1587" s="13"/>
      <c r="D1587" s="36"/>
      <c r="E1587" s="14"/>
      <c r="F1587" s="14"/>
      <c r="G1587" s="14"/>
      <c r="H1587" s="14"/>
      <c r="I1587" s="14"/>
      <c r="J1587" s="43">
        <f>SUM(I1588:I1589)</f>
        <v>4</v>
      </c>
      <c r="K1587" s="20" t="s">
        <v>9</v>
      </c>
      <c r="L1587" s="14"/>
    </row>
    <row r="1588" spans="1:12" s="7" customFormat="1" ht="20.100000000000001" customHeight="1" x14ac:dyDescent="0.25">
      <c r="A1588" s="1"/>
      <c r="B1588" s="1"/>
      <c r="C1588" s="1"/>
      <c r="D1588" s="1"/>
      <c r="E1588" s="1"/>
      <c r="F1588" s="15"/>
      <c r="G1588" s="15"/>
      <c r="H1588" s="15">
        <v>4</v>
      </c>
      <c r="I1588" s="15">
        <f t="shared" ref="I1588" si="292">ROUND(PRODUCT(E1588:H1588),2)</f>
        <v>4</v>
      </c>
      <c r="J1588" s="1"/>
      <c r="K1588" s="1"/>
      <c r="L1588" s="1"/>
    </row>
    <row r="1589" spans="1:12" s="7" customFormat="1" ht="20.100000000000001" customHeight="1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s="7" customFormat="1" ht="20.100000000000001" customHeight="1" x14ac:dyDescent="0.25">
      <c r="A1590" s="1"/>
      <c r="B1590" s="1" t="s">
        <v>564</v>
      </c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s="7" customFormat="1" ht="20.100000000000001" customHeight="1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s="7" customFormat="1" ht="20.100000000000001" customHeight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s="7" customFormat="1" ht="20.100000000000001" customHeight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s="7" customFormat="1" ht="20.100000000000001" customHeight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s="7" customFormat="1" ht="94.5" x14ac:dyDescent="0.25">
      <c r="A1595" s="11" t="s">
        <v>561</v>
      </c>
      <c r="B1595" s="12" t="s">
        <v>562</v>
      </c>
      <c r="C1595" s="13"/>
      <c r="D1595" s="14"/>
      <c r="E1595" s="14"/>
      <c r="F1595" s="14"/>
      <c r="G1595" s="14"/>
      <c r="H1595" s="14"/>
      <c r="I1595" s="14"/>
      <c r="J1595" s="43">
        <f>SUM(I1596:I1610)</f>
        <v>67.7</v>
      </c>
      <c r="K1595" s="20" t="s">
        <v>38</v>
      </c>
      <c r="L1595" s="14"/>
    </row>
    <row r="1596" spans="1:12" s="7" customFormat="1" ht="20.100000000000001" customHeight="1" x14ac:dyDescent="0.25">
      <c r="A1596" s="1"/>
      <c r="B1596" s="1"/>
      <c r="C1596" s="52" t="s">
        <v>270</v>
      </c>
      <c r="D1596" s="52" t="s">
        <v>287</v>
      </c>
      <c r="E1596" s="78">
        <v>2.95</v>
      </c>
      <c r="F1596" s="78"/>
      <c r="G1596" s="78"/>
      <c r="H1596" s="78">
        <v>1</v>
      </c>
      <c r="I1596" s="78">
        <f t="shared" ref="I1596:I1610" si="293">ROUND(PRODUCT(E1596:H1596),2)</f>
        <v>2.95</v>
      </c>
      <c r="J1596" s="1"/>
      <c r="K1596" s="1"/>
      <c r="L1596" s="1"/>
    </row>
    <row r="1597" spans="1:12" s="7" customFormat="1" ht="20.100000000000001" customHeight="1" x14ac:dyDescent="0.25">
      <c r="A1597" s="1"/>
      <c r="B1597" s="1"/>
      <c r="C1597" s="52" t="s">
        <v>270</v>
      </c>
      <c r="D1597" s="52" t="s">
        <v>271</v>
      </c>
      <c r="E1597" s="78">
        <f>1.15+1.3</f>
        <v>2.4500000000000002</v>
      </c>
      <c r="F1597" s="78"/>
      <c r="G1597" s="78"/>
      <c r="H1597" s="78">
        <v>1</v>
      </c>
      <c r="I1597" s="78">
        <f t="shared" si="293"/>
        <v>2.4500000000000002</v>
      </c>
      <c r="J1597" s="1"/>
      <c r="K1597" s="1"/>
      <c r="L1597" s="1"/>
    </row>
    <row r="1598" spans="1:12" s="7" customFormat="1" ht="20.100000000000001" customHeight="1" x14ac:dyDescent="0.25">
      <c r="A1598" s="1"/>
      <c r="B1598" s="1"/>
      <c r="C1598" s="52" t="s">
        <v>270</v>
      </c>
      <c r="D1598" s="52" t="s">
        <v>272</v>
      </c>
      <c r="E1598" s="78">
        <f>1.2+2.75</f>
        <v>3.95</v>
      </c>
      <c r="F1598" s="78"/>
      <c r="G1598" s="78"/>
      <c r="H1598" s="78">
        <v>1</v>
      </c>
      <c r="I1598" s="78">
        <f t="shared" si="293"/>
        <v>3.95</v>
      </c>
      <c r="J1598" s="1"/>
      <c r="K1598" s="1"/>
      <c r="L1598" s="1"/>
    </row>
    <row r="1599" spans="1:12" s="7" customFormat="1" ht="20.100000000000001" customHeight="1" x14ac:dyDescent="0.25">
      <c r="A1599" s="1"/>
      <c r="B1599" s="1"/>
      <c r="C1599" s="52" t="s">
        <v>276</v>
      </c>
      <c r="D1599" s="52" t="s">
        <v>268</v>
      </c>
      <c r="E1599" s="78">
        <v>2.2999999999999998</v>
      </c>
      <c r="F1599" s="78"/>
      <c r="G1599" s="78"/>
      <c r="H1599" s="78">
        <v>1</v>
      </c>
      <c r="I1599" s="78">
        <f t="shared" si="293"/>
        <v>2.2999999999999998</v>
      </c>
      <c r="J1599" s="1"/>
      <c r="K1599" s="1"/>
      <c r="L1599" s="1"/>
    </row>
    <row r="1600" spans="1:12" s="7" customFormat="1" ht="20.100000000000001" customHeight="1" x14ac:dyDescent="0.25">
      <c r="A1600" s="1"/>
      <c r="B1600" s="1"/>
      <c r="C1600" s="52" t="s">
        <v>276</v>
      </c>
      <c r="D1600" s="52" t="s">
        <v>271</v>
      </c>
      <c r="E1600" s="78">
        <v>2.8</v>
      </c>
      <c r="F1600" s="78"/>
      <c r="G1600" s="78"/>
      <c r="H1600" s="78">
        <v>1</v>
      </c>
      <c r="I1600" s="78">
        <f t="shared" si="293"/>
        <v>2.8</v>
      </c>
      <c r="J1600" s="1"/>
      <c r="K1600" s="1"/>
      <c r="L1600" s="1"/>
    </row>
    <row r="1601" spans="1:12" s="7" customFormat="1" ht="20.100000000000001" customHeight="1" x14ac:dyDescent="0.25">
      <c r="A1601" s="1"/>
      <c r="B1601" s="1"/>
      <c r="C1601" s="52" t="s">
        <v>276</v>
      </c>
      <c r="D1601" s="52" t="s">
        <v>272</v>
      </c>
      <c r="E1601" s="78">
        <v>4.3499999999999996</v>
      </c>
      <c r="F1601" s="78"/>
      <c r="G1601" s="78"/>
      <c r="H1601" s="78">
        <v>1</v>
      </c>
      <c r="I1601" s="78">
        <f t="shared" si="293"/>
        <v>4.3499999999999996</v>
      </c>
      <c r="J1601" s="1"/>
      <c r="K1601" s="1"/>
      <c r="L1601" s="1"/>
    </row>
    <row r="1602" spans="1:12" s="7" customFormat="1" ht="20.100000000000001" customHeight="1" x14ac:dyDescent="0.25">
      <c r="A1602" s="1"/>
      <c r="B1602" s="1"/>
      <c r="C1602" s="52" t="s">
        <v>301</v>
      </c>
      <c r="D1602" s="52" t="s">
        <v>284</v>
      </c>
      <c r="E1602" s="78">
        <v>3.2</v>
      </c>
      <c r="F1602" s="78"/>
      <c r="G1602" s="78"/>
      <c r="H1602" s="78">
        <v>1</v>
      </c>
      <c r="I1602" s="78">
        <f t="shared" si="293"/>
        <v>3.2</v>
      </c>
      <c r="J1602" s="1"/>
      <c r="K1602" s="1"/>
      <c r="L1602" s="1"/>
    </row>
    <row r="1603" spans="1:12" s="7" customFormat="1" ht="20.100000000000001" customHeight="1" x14ac:dyDescent="0.25">
      <c r="A1603" s="1"/>
      <c r="B1603" s="1"/>
      <c r="C1603" s="52" t="s">
        <v>302</v>
      </c>
      <c r="D1603" s="52" t="s">
        <v>306</v>
      </c>
      <c r="E1603" s="78">
        <f>1.6+1.4</f>
        <v>3</v>
      </c>
      <c r="F1603" s="78"/>
      <c r="G1603" s="78"/>
      <c r="H1603" s="78">
        <v>1</v>
      </c>
      <c r="I1603" s="78">
        <f t="shared" si="293"/>
        <v>3</v>
      </c>
      <c r="J1603" s="1"/>
      <c r="K1603" s="1"/>
      <c r="L1603" s="1"/>
    </row>
    <row r="1604" spans="1:12" s="7" customFormat="1" ht="20.100000000000001" customHeight="1" x14ac:dyDescent="0.25">
      <c r="A1604" s="1"/>
      <c r="B1604" s="1"/>
      <c r="C1604" s="52" t="s">
        <v>302</v>
      </c>
      <c r="D1604" s="52" t="s">
        <v>298</v>
      </c>
      <c r="E1604" s="78">
        <v>7.7</v>
      </c>
      <c r="F1604" s="78"/>
      <c r="G1604" s="78"/>
      <c r="H1604" s="78">
        <v>1</v>
      </c>
      <c r="I1604" s="78">
        <f t="shared" si="293"/>
        <v>7.7</v>
      </c>
      <c r="J1604" s="1"/>
      <c r="K1604" s="1"/>
      <c r="L1604" s="1"/>
    </row>
    <row r="1605" spans="1:12" s="7" customFormat="1" ht="20.100000000000001" customHeight="1" x14ac:dyDescent="0.25">
      <c r="A1605" s="1"/>
      <c r="B1605" s="1"/>
      <c r="C1605" s="52" t="s">
        <v>302</v>
      </c>
      <c r="D1605" s="52" t="s">
        <v>298</v>
      </c>
      <c r="E1605" s="78">
        <v>4.5999999999999996</v>
      </c>
      <c r="F1605" s="78"/>
      <c r="G1605" s="78"/>
      <c r="H1605" s="78">
        <v>1</v>
      </c>
      <c r="I1605" s="78">
        <f t="shared" si="293"/>
        <v>4.5999999999999996</v>
      </c>
      <c r="J1605" s="1"/>
      <c r="K1605" s="1"/>
      <c r="L1605" s="1"/>
    </row>
    <row r="1606" spans="1:12" s="7" customFormat="1" ht="20.100000000000001" customHeight="1" x14ac:dyDescent="0.25">
      <c r="A1606" s="1"/>
      <c r="B1606" s="1"/>
      <c r="C1606" s="52" t="s">
        <v>296</v>
      </c>
      <c r="D1606" s="52" t="s">
        <v>298</v>
      </c>
      <c r="E1606" s="78">
        <v>4.5999999999999996</v>
      </c>
      <c r="F1606" s="78"/>
      <c r="G1606" s="78"/>
      <c r="H1606" s="78">
        <v>1</v>
      </c>
      <c r="I1606" s="78">
        <f t="shared" si="293"/>
        <v>4.5999999999999996</v>
      </c>
      <c r="J1606" s="1"/>
      <c r="K1606" s="1"/>
      <c r="L1606" s="1"/>
    </row>
    <row r="1607" spans="1:12" s="7" customFormat="1" ht="20.100000000000001" customHeight="1" x14ac:dyDescent="0.25">
      <c r="A1607" s="1"/>
      <c r="B1607" s="1"/>
      <c r="C1607" s="54">
        <v>5</v>
      </c>
      <c r="D1607" s="52" t="s">
        <v>273</v>
      </c>
      <c r="E1607" s="78">
        <v>3.4</v>
      </c>
      <c r="F1607" s="78"/>
      <c r="G1607" s="78"/>
      <c r="H1607" s="78">
        <v>1</v>
      </c>
      <c r="I1607" s="78">
        <f t="shared" si="293"/>
        <v>3.4</v>
      </c>
      <c r="J1607" s="1"/>
      <c r="K1607" s="1"/>
      <c r="L1607" s="1"/>
    </row>
    <row r="1608" spans="1:12" s="7" customFormat="1" ht="20.100000000000001" customHeight="1" x14ac:dyDescent="0.25">
      <c r="A1608" s="1"/>
      <c r="B1608" s="1"/>
      <c r="C1608" s="54">
        <v>7</v>
      </c>
      <c r="D1608" s="52" t="s">
        <v>273</v>
      </c>
      <c r="E1608" s="78">
        <v>3.4</v>
      </c>
      <c r="F1608" s="78"/>
      <c r="G1608" s="78"/>
      <c r="H1608" s="78">
        <v>1</v>
      </c>
      <c r="I1608" s="78">
        <f t="shared" si="293"/>
        <v>3.4</v>
      </c>
      <c r="J1608" s="1"/>
      <c r="K1608" s="1"/>
      <c r="L1608" s="1"/>
    </row>
    <row r="1609" spans="1:12" s="7" customFormat="1" ht="20.100000000000001" customHeight="1" x14ac:dyDescent="0.25">
      <c r="A1609" s="1"/>
      <c r="B1609" s="1"/>
      <c r="C1609" s="54">
        <v>10</v>
      </c>
      <c r="D1609" s="52" t="s">
        <v>563</v>
      </c>
      <c r="E1609" s="78">
        <f>8.25+6.5+1.7</f>
        <v>16.45</v>
      </c>
      <c r="F1609" s="78"/>
      <c r="G1609" s="78"/>
      <c r="H1609" s="78">
        <v>1</v>
      </c>
      <c r="I1609" s="78">
        <f t="shared" si="293"/>
        <v>16.45</v>
      </c>
      <c r="J1609" s="1"/>
      <c r="K1609" s="1"/>
      <c r="L1609" s="1"/>
    </row>
    <row r="1610" spans="1:12" s="7" customFormat="1" ht="20.100000000000001" customHeight="1" x14ac:dyDescent="0.25">
      <c r="A1610" s="1"/>
      <c r="B1610" s="1"/>
      <c r="C1610" s="54">
        <v>10</v>
      </c>
      <c r="D1610" s="52" t="s">
        <v>314</v>
      </c>
      <c r="E1610" s="78">
        <f>1.8+0.75</f>
        <v>2.5499999999999998</v>
      </c>
      <c r="F1610" s="78"/>
      <c r="G1610" s="78"/>
      <c r="H1610" s="78">
        <v>1</v>
      </c>
      <c r="I1610" s="78">
        <f t="shared" si="293"/>
        <v>2.5499999999999998</v>
      </c>
      <c r="J1610" s="1"/>
      <c r="K1610" s="1"/>
      <c r="L1610" s="1"/>
    </row>
    <row r="1611" spans="1:12" s="7" customFormat="1" ht="20.100000000000001" customHeight="1" x14ac:dyDescent="0.25">
      <c r="A1611" s="1"/>
      <c r="B1611" s="1"/>
      <c r="C1611" s="52"/>
      <c r="D1611" s="52"/>
      <c r="E1611" s="78"/>
      <c r="F1611" s="78"/>
      <c r="G1611" s="78"/>
      <c r="H1611" s="78"/>
      <c r="I1611" s="78"/>
      <c r="J1611" s="1"/>
      <c r="K1611" s="1"/>
      <c r="L1611" s="1"/>
    </row>
    <row r="1612" spans="1:12" s="7" customFormat="1" ht="20.100000000000001" customHeight="1" x14ac:dyDescent="0.25">
      <c r="A1612" s="1"/>
      <c r="B1612" s="1"/>
      <c r="C1612" s="1"/>
      <c r="D1612" s="1"/>
      <c r="E1612" s="1"/>
      <c r="F1612" s="1"/>
      <c r="G1612" s="81"/>
      <c r="H1612" s="1"/>
      <c r="I1612" s="1"/>
      <c r="J1612" s="1"/>
      <c r="K1612" s="1"/>
      <c r="L1612" s="1"/>
    </row>
    <row r="1613" spans="1:12" s="7" customFormat="1" ht="20.100000000000001" customHeight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 s="7" customFormat="1" ht="20.100000000000001" customHeight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 s="7" customFormat="1" ht="20.100000000000001" customHeight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 s="7" customFormat="1" ht="20.100000000000001" customHeight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 s="7" customFormat="1" ht="20.100000000000001" customHeight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 s="7" customFormat="1" ht="20.100000000000001" customHeight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 s="7" customFormat="1" ht="20.100000000000001" customHeight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 s="7" customFormat="1" ht="20.100000000000001" customHeight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 s="7" customFormat="1" ht="20.100000000000001" customHeight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 s="7" customFormat="1" ht="20.100000000000001" customHeight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 s="7" customFormat="1" ht="20.100000000000001" customHeight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 s="7" customFormat="1" ht="20.100000000000001" customHeight="1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 s="7" customFormat="1" ht="20.100000000000001" customHeight="1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 s="7" customFormat="1" ht="20.100000000000001" customHeight="1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 s="7" customFormat="1" ht="20.100000000000001" customHeight="1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 s="7" customFormat="1" ht="20.100000000000001" customHeight="1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 s="7" customFormat="1" ht="20.100000000000001" customHeight="1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 s="7" customFormat="1" ht="20.100000000000001" customHeight="1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 s="7" customFormat="1" ht="20.100000000000001" customHeight="1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 s="7" customFormat="1" ht="20.100000000000001" customHeight="1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 s="7" customFormat="1" ht="20.100000000000001" customHeight="1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 s="7" customFormat="1" ht="20.100000000000001" customHeight="1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 s="7" customFormat="1" ht="20.100000000000001" customHeight="1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 s="7" customFormat="1" ht="20.100000000000001" customHeight="1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 s="7" customFormat="1" ht="20.100000000000001" customHeight="1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 s="7" customFormat="1" ht="20.100000000000001" customHeight="1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 s="7" customFormat="1" ht="20.100000000000001" customHeight="1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 s="7" customFormat="1" ht="20.100000000000001" customHeight="1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 s="7" customFormat="1" ht="20.100000000000001" customHeight="1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 s="7" customFormat="1" ht="20.100000000000001" customHeight="1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 s="7" customFormat="1" ht="20.100000000000001" customHeight="1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</sheetData>
  <mergeCells count="7">
    <mergeCell ref="A1:A3"/>
    <mergeCell ref="B1:B3"/>
    <mergeCell ref="C1:L1"/>
    <mergeCell ref="C2:J2"/>
    <mergeCell ref="K2:L2"/>
    <mergeCell ref="C3:J3"/>
    <mergeCell ref="K3:L3"/>
  </mergeCells>
  <printOptions horizontalCentered="1" verticalCentered="1" gridLines="1"/>
  <pageMargins left="0.7" right="0.7" top="0.75" bottom="0.75" header="0.3" footer="0.3"/>
  <pageSetup scale="48" orientation="landscape" r:id="rId1"/>
  <headerFooter>
    <oddFooter>&amp;L&amp;"-,Negrita"&amp;14     PAGINA  &amp;P  DE  &amp;N&amp;R&amp;"-,Negrita"&amp;14&amp;D    &amp;"-,Normal"&amp;11  &amp;2   .</oddFooter>
  </headerFooter>
  <ignoredErrors>
    <ignoredError sqref="H956 H959:H960 H9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68" zoomScaleNormal="100" zoomScaleSheetLayoutView="68" workbookViewId="0">
      <pane ySplit="4" topLeftCell="A5" activePane="bottomLeft" state="frozen"/>
      <selection pane="bottomLeft" activeCell="B22" sqref="B22"/>
    </sheetView>
  </sheetViews>
  <sheetFormatPr baseColWidth="10" defaultRowHeight="15.75" x14ac:dyDescent="0.25"/>
  <cols>
    <col min="1" max="1" width="15.5703125" style="4" customWidth="1"/>
    <col min="2" max="2" width="108.140625" style="5" customWidth="1"/>
    <col min="3" max="3" width="7.7109375" style="3" customWidth="1"/>
    <col min="4" max="7" width="10.7109375" style="3" customWidth="1"/>
    <col min="8" max="8" width="7.7109375" style="3" customWidth="1"/>
    <col min="9" max="9" width="13.7109375" style="3" customWidth="1"/>
    <col min="10" max="10" width="11.7109375" style="6" customWidth="1"/>
    <col min="11" max="11" width="11.7109375" style="3" customWidth="1"/>
    <col min="12" max="12" width="30.7109375" style="3" customWidth="1"/>
  </cols>
  <sheetData>
    <row r="1" spans="1:12" s="2" customFormat="1" ht="30" customHeight="1" x14ac:dyDescent="0.25">
      <c r="A1" s="96"/>
      <c r="B1" s="97" t="s">
        <v>13</v>
      </c>
      <c r="C1" s="98" t="s">
        <v>1</v>
      </c>
      <c r="D1" s="98"/>
      <c r="E1" s="98"/>
      <c r="F1" s="98"/>
      <c r="G1" s="98"/>
      <c r="H1" s="98"/>
      <c r="I1" s="98"/>
      <c r="J1" s="98"/>
      <c r="K1" s="98"/>
      <c r="L1" s="98"/>
    </row>
    <row r="2" spans="1:12" s="2" customFormat="1" ht="38.1" customHeight="1" x14ac:dyDescent="0.25">
      <c r="A2" s="96"/>
      <c r="B2" s="97"/>
      <c r="C2" s="99" t="s">
        <v>25</v>
      </c>
      <c r="D2" s="99"/>
      <c r="E2" s="99"/>
      <c r="F2" s="99"/>
      <c r="G2" s="99"/>
      <c r="H2" s="99"/>
      <c r="I2" s="99"/>
      <c r="J2" s="99"/>
      <c r="K2" s="99" t="s">
        <v>262</v>
      </c>
      <c r="L2" s="99"/>
    </row>
    <row r="3" spans="1:12" s="2" customFormat="1" ht="38.1" customHeight="1" x14ac:dyDescent="0.25">
      <c r="A3" s="96"/>
      <c r="B3" s="97"/>
      <c r="C3" s="99" t="s">
        <v>22</v>
      </c>
      <c r="D3" s="99"/>
      <c r="E3" s="99"/>
      <c r="F3" s="99"/>
      <c r="G3" s="99"/>
      <c r="H3" s="99"/>
      <c r="I3" s="99"/>
      <c r="J3" s="99"/>
      <c r="K3" s="99" t="s">
        <v>14</v>
      </c>
      <c r="L3" s="99"/>
    </row>
    <row r="4" spans="1:12" s="8" customFormat="1" ht="20.100000000000001" customHeight="1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0</v>
      </c>
      <c r="J4" s="9" t="s">
        <v>10</v>
      </c>
      <c r="K4" s="9" t="s">
        <v>11</v>
      </c>
      <c r="L4" s="9" t="s">
        <v>12</v>
      </c>
    </row>
    <row r="5" spans="1:12" s="7" customFormat="1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7" customFormat="1" ht="20.100000000000001" customHeight="1" x14ac:dyDescent="0.25">
      <c r="A6" s="1"/>
      <c r="B6" s="42" t="s">
        <v>228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7" customFormat="1" ht="20.100000000000001" customHeight="1" x14ac:dyDescent="0.25">
      <c r="A7" s="1"/>
      <c r="B7" s="42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7" customFormat="1" ht="20.100000000000001" customHeight="1" x14ac:dyDescent="0.25">
      <c r="A8" s="64" t="s">
        <v>263</v>
      </c>
      <c r="B8" s="46" t="s">
        <v>264</v>
      </c>
      <c r="C8" s="1"/>
      <c r="D8" s="1"/>
      <c r="E8" s="62"/>
      <c r="F8" s="62"/>
      <c r="G8" s="62"/>
      <c r="H8" s="63"/>
      <c r="I8" s="53"/>
      <c r="J8" s="1"/>
      <c r="K8" s="1"/>
      <c r="L8" s="1"/>
    </row>
    <row r="9" spans="1:12" s="7" customFormat="1" ht="20.100000000000001" customHeight="1" x14ac:dyDescent="0.25">
      <c r="A9" s="1"/>
      <c r="B9" s="1"/>
      <c r="C9" s="1"/>
      <c r="D9" s="1"/>
      <c r="E9" s="62"/>
      <c r="F9" s="62"/>
      <c r="G9" s="62"/>
      <c r="H9" s="63"/>
      <c r="I9" s="53"/>
      <c r="J9" s="1"/>
      <c r="K9" s="1"/>
      <c r="L9" s="1"/>
    </row>
    <row r="10" spans="1:12" s="7" customFormat="1" ht="20.100000000000001" customHeight="1" x14ac:dyDescent="0.25">
      <c r="A10" s="47" t="s">
        <v>265</v>
      </c>
      <c r="B10" s="48" t="s">
        <v>266</v>
      </c>
      <c r="C10" s="49"/>
      <c r="D10" s="50"/>
      <c r="E10" s="50"/>
      <c r="F10" s="50"/>
      <c r="G10" s="50"/>
      <c r="H10" s="50"/>
      <c r="I10" s="50"/>
      <c r="J10" s="40">
        <f>SUM(I11:I12)</f>
        <v>25</v>
      </c>
      <c r="K10" s="51" t="s">
        <v>38</v>
      </c>
      <c r="L10" s="50"/>
    </row>
    <row r="11" spans="1:12" s="7" customFormat="1" ht="20.100000000000001" customHeight="1" x14ac:dyDescent="0.25">
      <c r="A11" s="1"/>
      <c r="B11" s="1"/>
      <c r="C11" s="1"/>
      <c r="D11" s="1"/>
      <c r="E11" s="62">
        <v>15.8</v>
      </c>
      <c r="F11" s="63"/>
      <c r="G11" s="62"/>
      <c r="H11" s="63">
        <v>1</v>
      </c>
      <c r="I11" s="53">
        <f t="shared" ref="I11:I12" si="0">ROUND(PRODUCT(E11:H11),2)</f>
        <v>15.8</v>
      </c>
      <c r="J11" s="1"/>
      <c r="K11" s="1"/>
      <c r="L11" s="1"/>
    </row>
    <row r="12" spans="1:12" s="7" customFormat="1" ht="20.100000000000001" customHeight="1" x14ac:dyDescent="0.25">
      <c r="A12" s="1"/>
      <c r="B12" s="1"/>
      <c r="C12" s="1"/>
      <c r="D12" s="1"/>
      <c r="E12" s="62"/>
      <c r="F12" s="62"/>
      <c r="G12" s="62">
        <v>4.5999999999999996</v>
      </c>
      <c r="H12" s="63">
        <v>2</v>
      </c>
      <c r="I12" s="53">
        <f t="shared" si="0"/>
        <v>9.1999999999999993</v>
      </c>
      <c r="J12" s="1"/>
      <c r="K12" s="1"/>
      <c r="L12" s="1"/>
    </row>
    <row r="13" spans="1:12" s="7" customFormat="1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7" customFormat="1" ht="20.100000000000001" customHeight="1" x14ac:dyDescent="0.25">
      <c r="A14" s="45" t="s">
        <v>90</v>
      </c>
      <c r="B14" s="46" t="s">
        <v>91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s="7" customFormat="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7" customFormat="1" x14ac:dyDescent="0.25">
      <c r="A16" s="45" t="s">
        <v>258</v>
      </c>
      <c r="B16" s="46" t="s">
        <v>259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7" customFormat="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7" customFormat="1" ht="90" x14ac:dyDescent="0.25">
      <c r="A18" s="47" t="s">
        <v>260</v>
      </c>
      <c r="B18" s="60" t="s">
        <v>261</v>
      </c>
      <c r="C18" s="49"/>
      <c r="D18" s="50"/>
      <c r="E18" s="50"/>
      <c r="F18" s="50"/>
      <c r="G18" s="50"/>
      <c r="H18" s="50"/>
      <c r="I18" s="50"/>
      <c r="J18" s="61">
        <f>SUM(I19)</f>
        <v>15.8</v>
      </c>
      <c r="K18" s="51" t="s">
        <v>38</v>
      </c>
      <c r="L18" s="50"/>
    </row>
    <row r="19" spans="1:12" s="7" customFormat="1" ht="20.100000000000001" customHeight="1" x14ac:dyDescent="0.25">
      <c r="A19" s="1"/>
      <c r="B19" s="1"/>
      <c r="C19" s="1"/>
      <c r="D19" s="1"/>
      <c r="E19" s="62">
        <v>15.8</v>
      </c>
      <c r="F19" s="63"/>
      <c r="G19" s="62"/>
      <c r="H19" s="63">
        <v>1</v>
      </c>
      <c r="I19" s="53">
        <f t="shared" ref="I19" si="1">ROUND(PRODUCT(E19:H19),2)</f>
        <v>15.8</v>
      </c>
      <c r="J19" s="59"/>
      <c r="K19" s="1"/>
      <c r="L19" s="1"/>
    </row>
    <row r="20" spans="1:12" s="7" customFormat="1" ht="20.100000000000001" customHeight="1" x14ac:dyDescent="0.25">
      <c r="A20" s="1"/>
      <c r="B20" s="1"/>
      <c r="C20" s="1"/>
      <c r="D20" s="1"/>
      <c r="E20" s="52"/>
      <c r="F20" s="52"/>
      <c r="G20" s="52"/>
      <c r="H20" s="52"/>
      <c r="I20" s="53"/>
      <c r="J20" s="1"/>
      <c r="K20" s="1"/>
      <c r="L20" s="1"/>
    </row>
    <row r="21" spans="1:12" s="7" customFormat="1" ht="20.100000000000001" customHeight="1" x14ac:dyDescent="0.25">
      <c r="A21" s="1"/>
      <c r="B21" s="1"/>
      <c r="C21" s="54"/>
      <c r="D21" s="1"/>
      <c r="E21" s="52"/>
      <c r="F21" s="52"/>
      <c r="G21" s="52"/>
      <c r="H21" s="52"/>
      <c r="I21" s="53"/>
      <c r="J21" s="1"/>
      <c r="K21" s="1"/>
      <c r="L21" s="1"/>
    </row>
    <row r="22" spans="1:12" s="7" customFormat="1" ht="20.100000000000001" customHeight="1" x14ac:dyDescent="0.25">
      <c r="A22" s="1"/>
      <c r="B22" s="1"/>
      <c r="C22" s="54"/>
      <c r="D22" s="1"/>
      <c r="E22" s="52"/>
      <c r="F22" s="52"/>
      <c r="G22" s="52"/>
      <c r="H22" s="52"/>
      <c r="I22" s="53"/>
      <c r="J22" s="1"/>
      <c r="K22" s="1"/>
      <c r="L22" s="1"/>
    </row>
    <row r="23" spans="1:12" s="7" customFormat="1" ht="20.100000000000001" customHeight="1" x14ac:dyDescent="0.25">
      <c r="A23" s="1"/>
      <c r="B23" s="1"/>
      <c r="C23" s="54"/>
      <c r="D23" s="1"/>
      <c r="E23" s="52"/>
      <c r="F23" s="52"/>
      <c r="G23" s="52"/>
      <c r="H23" s="52"/>
      <c r="I23" s="53"/>
      <c r="J23" s="1"/>
      <c r="K23" s="1"/>
      <c r="L23" s="1"/>
    </row>
    <row r="24" spans="1:12" s="7" customFormat="1" ht="20.100000000000001" customHeight="1" x14ac:dyDescent="0.25">
      <c r="A24" s="1"/>
      <c r="B24" s="1"/>
      <c r="C24" s="54"/>
      <c r="D24" s="1"/>
      <c r="E24" s="52"/>
      <c r="F24" s="52"/>
      <c r="G24" s="52"/>
      <c r="H24" s="52"/>
      <c r="I24" s="53"/>
      <c r="J24" s="1"/>
      <c r="K24" s="1"/>
      <c r="L24" s="1"/>
    </row>
    <row r="25" spans="1:12" s="7" customFormat="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7" customFormat="1" ht="20.100000000000001" customHeight="1" x14ac:dyDescent="0.25">
      <c r="A26" s="45"/>
      <c r="B26" s="46"/>
      <c r="C26" s="55"/>
      <c r="D26" s="56"/>
      <c r="E26" s="56"/>
      <c r="F26" s="56"/>
      <c r="G26" s="56"/>
      <c r="H26" s="56"/>
      <c r="I26" s="56"/>
      <c r="J26" s="56"/>
      <c r="K26" s="57"/>
      <c r="L26" s="56"/>
    </row>
    <row r="27" spans="1:12" s="7" customFormat="1" ht="20.100000000000001" customHeight="1" x14ac:dyDescent="0.25">
      <c r="A27" s="1"/>
      <c r="B27" s="1"/>
      <c r="C27" s="52"/>
      <c r="D27" s="1"/>
      <c r="E27" s="52"/>
      <c r="F27" s="1"/>
      <c r="G27" s="52"/>
      <c r="H27" s="54"/>
      <c r="I27" s="53"/>
      <c r="J27" s="1"/>
      <c r="K27" s="1"/>
      <c r="L27" s="1"/>
    </row>
    <row r="28" spans="1:12" s="7" customFormat="1" ht="20.100000000000001" customHeight="1" x14ac:dyDescent="0.25">
      <c r="A28" s="1"/>
      <c r="B28" s="1"/>
      <c r="C28" s="52"/>
      <c r="D28" s="1"/>
      <c r="E28" s="52"/>
      <c r="F28" s="1"/>
      <c r="G28" s="52"/>
      <c r="H28" s="54"/>
      <c r="I28" s="53"/>
      <c r="J28" s="1"/>
      <c r="K28" s="1"/>
      <c r="L28" s="1"/>
    </row>
    <row r="29" spans="1:12" s="7" customFormat="1" ht="20.100000000000001" customHeight="1" x14ac:dyDescent="0.25">
      <c r="A29" s="1"/>
      <c r="B29" s="1"/>
      <c r="C29" s="52"/>
      <c r="D29" s="1"/>
      <c r="E29" s="52"/>
      <c r="F29" s="1"/>
      <c r="G29" s="52"/>
      <c r="H29" s="54"/>
      <c r="I29" s="53"/>
      <c r="J29" s="1"/>
      <c r="K29" s="1"/>
      <c r="L29" s="1"/>
    </row>
    <row r="30" spans="1:12" s="7" customFormat="1" ht="20.100000000000001" customHeight="1" x14ac:dyDescent="0.25">
      <c r="A30" s="1"/>
      <c r="B30" s="1"/>
      <c r="C30" s="52"/>
      <c r="D30" s="1"/>
      <c r="E30" s="52"/>
      <c r="F30" s="1"/>
      <c r="G30" s="52"/>
      <c r="H30" s="54"/>
      <c r="I30" s="53"/>
      <c r="J30" s="1"/>
      <c r="K30" s="1"/>
      <c r="L30" s="1"/>
    </row>
    <row r="31" spans="1:12" s="7" customFormat="1" ht="20.100000000000001" customHeight="1" x14ac:dyDescent="0.25">
      <c r="A31" s="1"/>
      <c r="B31" s="1"/>
      <c r="C31" s="52"/>
      <c r="D31" s="1"/>
      <c r="E31" s="52"/>
      <c r="F31" s="1"/>
      <c r="G31" s="52"/>
      <c r="H31" s="54"/>
      <c r="I31" s="53"/>
      <c r="J31" s="1"/>
      <c r="K31" s="1"/>
      <c r="L31" s="1"/>
    </row>
    <row r="32" spans="1:12" s="7" customFormat="1" ht="20.100000000000001" customHeight="1" x14ac:dyDescent="0.25">
      <c r="A32" s="1"/>
      <c r="B32" s="1"/>
      <c r="C32" s="52"/>
      <c r="D32" s="1"/>
      <c r="E32" s="52"/>
      <c r="F32" s="1"/>
      <c r="G32" s="52"/>
      <c r="H32" s="54"/>
      <c r="I32" s="53"/>
      <c r="J32" s="1"/>
      <c r="K32" s="1"/>
      <c r="L32" s="1"/>
    </row>
    <row r="33" spans="1:12" s="7" customFormat="1" ht="20.100000000000001" customHeight="1" x14ac:dyDescent="0.25">
      <c r="A33" s="1"/>
      <c r="B33" s="1"/>
      <c r="C33" s="52"/>
      <c r="D33" s="1"/>
      <c r="E33" s="52"/>
      <c r="F33" s="1"/>
      <c r="G33" s="52"/>
      <c r="H33" s="54"/>
      <c r="I33" s="53"/>
      <c r="J33" s="1"/>
      <c r="K33" s="1"/>
      <c r="L33" s="1"/>
    </row>
    <row r="34" spans="1:12" s="7" customFormat="1" ht="20.100000000000001" customHeight="1" x14ac:dyDescent="0.25">
      <c r="A34" s="1"/>
      <c r="B34" s="1"/>
      <c r="C34" s="52"/>
      <c r="D34" s="1"/>
      <c r="E34" s="52"/>
      <c r="F34" s="1"/>
      <c r="G34" s="52"/>
      <c r="H34" s="54"/>
      <c r="I34" s="53"/>
      <c r="J34" s="1"/>
      <c r="K34" s="1"/>
      <c r="L34" s="1"/>
    </row>
    <row r="35" spans="1:12" s="7" customFormat="1" ht="20.100000000000001" customHeight="1" x14ac:dyDescent="0.25">
      <c r="A35" s="1"/>
      <c r="B35" s="58"/>
      <c r="C35" s="1"/>
      <c r="D35" s="1"/>
      <c r="E35" s="52"/>
      <c r="F35" s="52"/>
      <c r="G35" s="52"/>
      <c r="H35" s="54"/>
      <c r="I35" s="53"/>
      <c r="J35" s="1"/>
      <c r="K35" s="1"/>
      <c r="L35" s="1"/>
    </row>
    <row r="36" spans="1:12" s="7" customFormat="1" ht="20.100000000000001" customHeight="1" x14ac:dyDescent="0.25">
      <c r="A36" s="1"/>
      <c r="B36" s="58"/>
      <c r="C36" s="1"/>
      <c r="D36" s="1"/>
      <c r="E36" s="52"/>
      <c r="F36" s="52"/>
      <c r="G36" s="52"/>
      <c r="H36" s="54"/>
      <c r="I36" s="53"/>
      <c r="J36" s="1"/>
      <c r="K36" s="1"/>
      <c r="L36" s="1"/>
    </row>
    <row r="37" spans="1:12" s="7" customFormat="1" ht="20.100000000000001" customHeight="1" x14ac:dyDescent="0.25">
      <c r="A37" s="1"/>
      <c r="B37" s="1"/>
      <c r="C37" s="1"/>
      <c r="D37" s="1"/>
      <c r="E37" s="52"/>
      <c r="F37" s="52"/>
      <c r="G37" s="52"/>
      <c r="H37" s="54"/>
      <c r="I37" s="53"/>
      <c r="J37" s="1"/>
      <c r="K37" s="1"/>
      <c r="L37" s="1"/>
    </row>
    <row r="38" spans="1:12" s="7" customFormat="1" ht="20.100000000000001" customHeight="1" x14ac:dyDescent="0.25">
      <c r="A38" s="1"/>
      <c r="B38" s="1"/>
      <c r="C38" s="1"/>
      <c r="D38" s="1"/>
      <c r="E38" s="52"/>
      <c r="F38" s="52"/>
      <c r="G38" s="52"/>
      <c r="H38" s="54"/>
      <c r="I38" s="53"/>
      <c r="J38" s="1"/>
      <c r="K38" s="1"/>
      <c r="L38" s="1"/>
    </row>
    <row r="39" spans="1:12" s="7" customFormat="1" ht="20.100000000000001" customHeight="1" x14ac:dyDescent="0.25">
      <c r="A39" s="1"/>
      <c r="B39" s="1"/>
      <c r="C39" s="1"/>
      <c r="D39" s="1"/>
      <c r="E39" s="52"/>
      <c r="F39" s="52"/>
      <c r="G39" s="52"/>
      <c r="H39" s="54"/>
      <c r="I39" s="53"/>
      <c r="J39" s="1"/>
      <c r="K39" s="1"/>
      <c r="L39" s="1"/>
    </row>
    <row r="40" spans="1:12" s="7" customFormat="1" ht="20.100000000000001" customHeight="1" x14ac:dyDescent="0.25">
      <c r="A40" s="1"/>
      <c r="B40" s="1"/>
      <c r="C40" s="1"/>
      <c r="D40" s="1"/>
      <c r="E40" s="52"/>
      <c r="F40" s="52"/>
      <c r="G40" s="52"/>
      <c r="H40" s="54"/>
      <c r="I40" s="53"/>
      <c r="J40" s="1"/>
      <c r="K40" s="1"/>
      <c r="L40" s="1"/>
    </row>
    <row r="41" spans="1:12" s="7" customFormat="1" ht="20.100000000000001" customHeight="1" x14ac:dyDescent="0.25">
      <c r="A41" s="1"/>
      <c r="B41" s="1"/>
      <c r="C41" s="1"/>
      <c r="D41" s="1"/>
      <c r="E41" s="52"/>
      <c r="F41" s="52"/>
      <c r="G41" s="52"/>
      <c r="H41" s="54"/>
      <c r="I41" s="53"/>
      <c r="J41" s="1"/>
      <c r="K41" s="1"/>
      <c r="L41" s="1"/>
    </row>
    <row r="42" spans="1:12" s="7" customFormat="1" ht="20.100000000000001" customHeight="1" x14ac:dyDescent="0.25">
      <c r="A42" s="1"/>
      <c r="B42" s="1"/>
      <c r="C42" s="1"/>
      <c r="D42" s="1"/>
      <c r="E42" s="52"/>
      <c r="F42" s="52"/>
      <c r="G42" s="52"/>
      <c r="H42" s="54"/>
      <c r="I42" s="53"/>
      <c r="J42" s="1"/>
      <c r="K42" s="1"/>
      <c r="L42" s="1"/>
    </row>
    <row r="43" spans="1:12" s="7" customFormat="1" ht="20.100000000000001" customHeight="1" x14ac:dyDescent="0.25">
      <c r="A43" s="1"/>
      <c r="B43" s="1"/>
      <c r="C43" s="1"/>
      <c r="D43" s="1"/>
      <c r="E43" s="19"/>
      <c r="F43" s="19"/>
      <c r="G43" s="19"/>
      <c r="H43" s="44"/>
      <c r="I43" s="15"/>
      <c r="J43" s="1"/>
      <c r="K43" s="1"/>
      <c r="L43" s="1"/>
    </row>
    <row r="44" spans="1:12" s="7" customFormat="1" ht="20.100000000000001" customHeight="1" x14ac:dyDescent="0.25">
      <c r="A44" s="1"/>
      <c r="B44" s="1"/>
      <c r="C44" s="1"/>
      <c r="D44" s="1"/>
      <c r="E44" s="19"/>
      <c r="F44" s="19"/>
      <c r="G44" s="19"/>
      <c r="H44" s="44"/>
      <c r="I44" s="15"/>
      <c r="J44" s="1"/>
      <c r="K44" s="1"/>
      <c r="L44" s="1"/>
    </row>
    <row r="45" spans="1:12" s="7" customFormat="1" ht="20.100000000000001" customHeight="1" x14ac:dyDescent="0.25">
      <c r="A45" s="1"/>
      <c r="B45" s="1"/>
      <c r="C45" s="1"/>
      <c r="D45" s="1"/>
      <c r="E45" s="19"/>
      <c r="F45" s="19"/>
      <c r="G45" s="19"/>
      <c r="H45" s="44"/>
      <c r="I45" s="15"/>
      <c r="J45" s="1"/>
      <c r="K45" s="1"/>
      <c r="L45" s="1"/>
    </row>
    <row r="46" spans="1:12" s="7" customFormat="1" ht="20.100000000000001" customHeight="1" x14ac:dyDescent="0.25">
      <c r="A46" s="1"/>
      <c r="B46" s="1"/>
      <c r="C46" s="1"/>
      <c r="D46" s="1"/>
      <c r="E46" s="19"/>
      <c r="F46" s="19"/>
      <c r="G46" s="19"/>
      <c r="H46" s="44"/>
      <c r="I46" s="15"/>
      <c r="J46" s="1"/>
      <c r="K46" s="1"/>
      <c r="L46" s="1"/>
    </row>
    <row r="47" spans="1:12" s="7" customFormat="1" ht="20.100000000000001" customHeight="1" x14ac:dyDescent="0.25">
      <c r="A47" s="1"/>
      <c r="B47" s="1"/>
      <c r="C47" s="1"/>
      <c r="D47" s="1"/>
      <c r="E47" s="19"/>
      <c r="F47" s="19"/>
      <c r="G47" s="19"/>
      <c r="H47" s="44"/>
      <c r="I47" s="15"/>
      <c r="J47" s="1"/>
      <c r="K47" s="1"/>
      <c r="L47" s="1"/>
    </row>
    <row r="48" spans="1:12" s="7" customFormat="1" ht="20.100000000000001" customHeight="1" x14ac:dyDescent="0.25">
      <c r="A48" s="1"/>
      <c r="B48" s="1"/>
      <c r="C48" s="1"/>
      <c r="D48" s="1"/>
      <c r="E48" s="19"/>
      <c r="F48" s="19"/>
      <c r="G48" s="19"/>
      <c r="H48" s="44"/>
      <c r="I48" s="15"/>
      <c r="J48" s="1"/>
      <c r="K48" s="1"/>
      <c r="L48" s="1"/>
    </row>
  </sheetData>
  <mergeCells count="7">
    <mergeCell ref="A1:A3"/>
    <mergeCell ref="B1:B3"/>
    <mergeCell ref="C1:L1"/>
    <mergeCell ref="C2:J2"/>
    <mergeCell ref="K2:L2"/>
    <mergeCell ref="C3:J3"/>
    <mergeCell ref="K3:L3"/>
  </mergeCells>
  <printOptions horizontalCentered="1" verticalCentered="1" gridLines="1"/>
  <pageMargins left="0.7" right="0.7" top="0.75" bottom="0.75" header="0.3" footer="0.3"/>
  <pageSetup scale="48" orientation="landscape" r:id="rId1"/>
  <headerFooter>
    <oddFooter>&amp;L&amp;"-,Negrita"&amp;14     PAGINA  &amp;P  DE  &amp;N&amp;R&amp;"-,Negrita"&amp;14&amp;D    &amp;"-,Normal"&amp;11  &amp;2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</vt:lpstr>
      <vt:lpstr>CRI (3)</vt:lpstr>
      <vt:lpstr>CRI!Área_de_impresión</vt:lpstr>
      <vt:lpstr>'CRI (3)'!Área_de_impresión</vt:lpstr>
    </vt:vector>
  </TitlesOfParts>
  <Company>SDUOP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DiseñoPC_01</cp:lastModifiedBy>
  <cp:lastPrinted>2017-03-08T23:24:40Z</cp:lastPrinted>
  <dcterms:created xsi:type="dcterms:W3CDTF">2013-09-25T16:24:35Z</dcterms:created>
  <dcterms:modified xsi:type="dcterms:W3CDTF">2017-07-27T15:47:23Z</dcterms:modified>
</cp:coreProperties>
</file>